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75C183C-9670-4B00-9534-E66F1526B70B}" xr6:coauthVersionLast="47" xr6:coauthVersionMax="47" xr10:uidLastSave="{00000000-0000-0000-0000-000000000000}"/>
  <bookViews>
    <workbookView xWindow="28680" yWindow="-120" windowWidth="29040" windowHeight="15840" activeTab="3" xr2:uid="{0EA3CBB5-7897-4B64-A0FC-14D8036323D3}"/>
  </bookViews>
  <sheets>
    <sheet name="생활재료" sheetId="22" r:id="rId1"/>
    <sheet name="물약" sheetId="20" r:id="rId2"/>
    <sheet name="폭탄" sheetId="25" r:id="rId3"/>
    <sheet name="수류탄" sheetId="27" r:id="rId4"/>
    <sheet name="로브" sheetId="28" r:id="rId5"/>
    <sheet name="기타" sheetId="26" r:id="rId6"/>
    <sheet name="요리" sheetId="29" r:id="rId7"/>
    <sheet name="오레하" sheetId="31" r:id="rId8"/>
    <sheet name="커스텀" sheetId="3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1" l="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K40" i="31"/>
  <c r="K37" i="31"/>
  <c r="K34" i="31"/>
  <c r="K31" i="31"/>
  <c r="K28" i="31"/>
  <c r="K25" i="31"/>
  <c r="K22" i="31"/>
  <c r="H22" i="31"/>
  <c r="J22" i="31" s="1"/>
  <c r="K19" i="31"/>
  <c r="K16" i="31"/>
  <c r="K13" i="31"/>
  <c r="K10" i="31"/>
  <c r="K7" i="31"/>
  <c r="H16" i="31" l="1"/>
  <c r="J16" i="31" s="1"/>
  <c r="H19" i="31"/>
  <c r="J19" i="31" s="1"/>
  <c r="H31" i="31"/>
  <c r="J31" i="31" s="1"/>
  <c r="H28" i="31"/>
  <c r="J28" i="31" s="1"/>
  <c r="H25" i="31"/>
  <c r="J25" i="31" s="1"/>
  <c r="H34" i="31"/>
  <c r="J34" i="31" s="1"/>
  <c r="H37" i="31"/>
  <c r="J37" i="31" s="1"/>
  <c r="H40" i="31"/>
  <c r="J40" i="31" s="1"/>
  <c r="H13" i="31"/>
  <c r="J13" i="31" s="1"/>
  <c r="H10" i="31"/>
  <c r="J10" i="31" s="1"/>
  <c r="H7" i="31"/>
  <c r="J7" i="31" s="1"/>
  <c r="K89" i="29" l="1"/>
  <c r="K95" i="29"/>
  <c r="K101" i="29"/>
  <c r="J89" i="29"/>
  <c r="J95" i="29"/>
  <c r="J101" i="29"/>
  <c r="K83" i="29"/>
  <c r="J83" i="29"/>
  <c r="K33" i="29"/>
  <c r="K39" i="29"/>
  <c r="K45" i="29"/>
  <c r="K27" i="29"/>
  <c r="K61" i="29"/>
  <c r="K67" i="29"/>
  <c r="K73" i="29"/>
  <c r="K55" i="29"/>
  <c r="J61" i="29"/>
  <c r="J67" i="29"/>
  <c r="J73" i="29"/>
  <c r="J55" i="29"/>
  <c r="K11" i="29"/>
  <c r="K15" i="29"/>
  <c r="K19" i="29"/>
  <c r="K7" i="29"/>
  <c r="J33" i="29"/>
  <c r="J39" i="29"/>
  <c r="J45" i="29"/>
  <c r="J27" i="29"/>
  <c r="J11" i="29"/>
  <c r="J15" i="29"/>
  <c r="J19" i="29"/>
  <c r="J7" i="29"/>
  <c r="G102" i="29"/>
  <c r="G101" i="29"/>
  <c r="G96" i="29"/>
  <c r="G95" i="29"/>
  <c r="G90" i="29"/>
  <c r="G89" i="29"/>
  <c r="G84" i="29"/>
  <c r="G83" i="29"/>
  <c r="G74" i="29"/>
  <c r="G73" i="29"/>
  <c r="G68" i="29"/>
  <c r="G67" i="29"/>
  <c r="G62" i="29"/>
  <c r="G61" i="29"/>
  <c r="G56" i="29"/>
  <c r="G55" i="29"/>
  <c r="G46" i="29"/>
  <c r="G45" i="29"/>
  <c r="G40" i="29"/>
  <c r="G39" i="29"/>
  <c r="G34" i="29"/>
  <c r="G33" i="29"/>
  <c r="G28" i="29"/>
  <c r="G27" i="29"/>
  <c r="G99" i="29"/>
  <c r="G106" i="29"/>
  <c r="G100" i="29"/>
  <c r="G94" i="29"/>
  <c r="G88" i="29"/>
  <c r="G78" i="29"/>
  <c r="G72" i="29"/>
  <c r="G66" i="29"/>
  <c r="G60" i="29"/>
  <c r="G50" i="29"/>
  <c r="G44" i="29"/>
  <c r="G38" i="29"/>
  <c r="G32" i="29"/>
  <c r="G22" i="29"/>
  <c r="G18" i="29"/>
  <c r="G14" i="29"/>
  <c r="G10" i="29"/>
  <c r="G105" i="29"/>
  <c r="G93" i="29"/>
  <c r="G87" i="29"/>
  <c r="G77" i="29"/>
  <c r="G71" i="29"/>
  <c r="G65" i="29"/>
  <c r="G59" i="29"/>
  <c r="G49" i="29"/>
  <c r="G43" i="29"/>
  <c r="G31" i="29"/>
  <c r="G37" i="29"/>
  <c r="G21" i="29"/>
  <c r="G17" i="29"/>
  <c r="G13" i="29"/>
  <c r="G9" i="29"/>
  <c r="G76" i="29"/>
  <c r="G70" i="29"/>
  <c r="G64" i="29"/>
  <c r="G58" i="29"/>
  <c r="G48" i="29"/>
  <c r="G42" i="29"/>
  <c r="G36" i="29"/>
  <c r="G30" i="29"/>
  <c r="G20" i="29"/>
  <c r="G16" i="29"/>
  <c r="G12" i="29"/>
  <c r="G8" i="29"/>
  <c r="G103" i="29"/>
  <c r="G97" i="29"/>
  <c r="G91" i="29"/>
  <c r="G85" i="29"/>
  <c r="G75" i="29"/>
  <c r="G69" i="29"/>
  <c r="G63" i="29"/>
  <c r="G57" i="29"/>
  <c r="G47" i="29"/>
  <c r="G35" i="29"/>
  <c r="G29" i="29"/>
  <c r="G19" i="29"/>
  <c r="G15" i="29"/>
  <c r="G11" i="29"/>
  <c r="G7" i="29"/>
  <c r="G104" i="29"/>
  <c r="G98" i="29"/>
  <c r="G92" i="29"/>
  <c r="G86" i="29"/>
  <c r="G41" i="29"/>
  <c r="G13" i="27"/>
  <c r="G12" i="28"/>
  <c r="G10" i="28"/>
  <c r="G9" i="28"/>
  <c r="G8" i="28"/>
  <c r="G15" i="28"/>
  <c r="G13" i="28"/>
  <c r="G7" i="28"/>
  <c r="G11" i="26"/>
  <c r="G14" i="26"/>
  <c r="G25" i="26"/>
  <c r="G26" i="26"/>
  <c r="G24" i="26"/>
  <c r="G23" i="26"/>
  <c r="G21" i="26"/>
  <c r="G17" i="26"/>
  <c r="G20" i="26"/>
  <c r="G19" i="26"/>
  <c r="G18" i="26"/>
  <c r="G15" i="26"/>
  <c r="G13" i="26"/>
  <c r="G12" i="26"/>
  <c r="G10" i="26"/>
  <c r="G9" i="26"/>
  <c r="G8" i="26"/>
  <c r="G16" i="26"/>
  <c r="G27" i="26"/>
  <c r="G7" i="26"/>
  <c r="G28" i="26"/>
  <c r="K26" i="26"/>
  <c r="G22" i="26"/>
  <c r="K21" i="26"/>
  <c r="K18" i="26"/>
  <c r="K15" i="26"/>
  <c r="K12" i="26"/>
  <c r="G17" i="28"/>
  <c r="G16" i="28"/>
  <c r="K15" i="28"/>
  <c r="G14" i="28"/>
  <c r="G11" i="28"/>
  <c r="K10" i="28"/>
  <c r="K7" i="28"/>
  <c r="G25" i="27"/>
  <c r="G29" i="27"/>
  <c r="G34" i="27"/>
  <c r="G22" i="27"/>
  <c r="G18" i="27"/>
  <c r="G10" i="27"/>
  <c r="G33" i="27"/>
  <c r="G30" i="27"/>
  <c r="G26" i="27"/>
  <c r="G21" i="27"/>
  <c r="G17" i="27"/>
  <c r="G14" i="27"/>
  <c r="G32" i="27"/>
  <c r="G31" i="27"/>
  <c r="G28" i="27"/>
  <c r="G27" i="27"/>
  <c r="G24" i="27"/>
  <c r="G23" i="27"/>
  <c r="G20" i="27"/>
  <c r="G19" i="27"/>
  <c r="G16" i="27"/>
  <c r="G15" i="27"/>
  <c r="G12" i="27"/>
  <c r="G11" i="27"/>
  <c r="G7" i="27"/>
  <c r="K31" i="27"/>
  <c r="K27" i="27"/>
  <c r="K23" i="27"/>
  <c r="K19" i="27"/>
  <c r="K15" i="27"/>
  <c r="K11" i="27"/>
  <c r="G9" i="27"/>
  <c r="G8" i="27"/>
  <c r="K7" i="27"/>
  <c r="H73" i="29" l="1"/>
  <c r="H67" i="29"/>
  <c r="H55" i="29"/>
  <c r="H101" i="29"/>
  <c r="H95" i="29"/>
  <c r="H89" i="29"/>
  <c r="H83" i="29"/>
  <c r="H61" i="29"/>
  <c r="H45" i="29"/>
  <c r="H39" i="29"/>
  <c r="H27" i="29"/>
  <c r="H33" i="29"/>
  <c r="H15" i="29"/>
  <c r="H11" i="29"/>
  <c r="H19" i="29"/>
  <c r="H7" i="29"/>
  <c r="H26" i="26"/>
  <c r="J26" i="26" s="1"/>
  <c r="H21" i="26"/>
  <c r="J21" i="26" s="1"/>
  <c r="H18" i="26"/>
  <c r="J18" i="26" s="1"/>
  <c r="H15" i="26"/>
  <c r="J15" i="26" s="1"/>
  <c r="H12" i="26"/>
  <c r="J12" i="26" s="1"/>
  <c r="H15" i="28"/>
  <c r="J15" i="28" s="1"/>
  <c r="H7" i="28"/>
  <c r="J7" i="28" s="1"/>
  <c r="H10" i="28"/>
  <c r="J10" i="28" s="1"/>
  <c r="H11" i="27"/>
  <c r="J11" i="27" s="1"/>
  <c r="H31" i="27"/>
  <c r="J31" i="27" s="1"/>
  <c r="H19" i="27"/>
  <c r="J19" i="27" s="1"/>
  <c r="H15" i="27"/>
  <c r="J15" i="27" s="1"/>
  <c r="H23" i="27"/>
  <c r="J23" i="27" s="1"/>
  <c r="H27" i="27"/>
  <c r="J27" i="27" s="1"/>
  <c r="H7" i="27"/>
  <c r="J7" i="27" s="1"/>
  <c r="G13" i="25" l="1"/>
  <c r="G21" i="25"/>
  <c r="G25" i="25"/>
  <c r="G17" i="25"/>
  <c r="G10" i="25"/>
  <c r="K7" i="25"/>
  <c r="K9" i="26"/>
  <c r="K7" i="26"/>
  <c r="G26" i="25"/>
  <c r="G24" i="25"/>
  <c r="K23" i="25"/>
  <c r="G23" i="25"/>
  <c r="G22" i="25"/>
  <c r="G20" i="25"/>
  <c r="K19" i="25"/>
  <c r="G19" i="25"/>
  <c r="G18" i="25"/>
  <c r="G16" i="25"/>
  <c r="K15" i="25"/>
  <c r="G15" i="25"/>
  <c r="G14" i="25"/>
  <c r="G12" i="25"/>
  <c r="K11" i="25"/>
  <c r="G11" i="25"/>
  <c r="G9" i="25"/>
  <c r="G8" i="25"/>
  <c r="G7" i="25"/>
  <c r="H7" i="25" s="1"/>
  <c r="J7" i="25" s="1"/>
  <c r="H9" i="26" l="1"/>
  <c r="J9" i="26" s="1"/>
  <c r="H7" i="26"/>
  <c r="J7" i="26" s="1"/>
  <c r="H19" i="25"/>
  <c r="J19" i="25" s="1"/>
  <c r="H23" i="25"/>
  <c r="H11" i="25"/>
  <c r="J11" i="25" s="1"/>
  <c r="H15" i="25"/>
  <c r="J15" i="25" s="1"/>
  <c r="J23" i="25"/>
  <c r="G16" i="20"/>
  <c r="I22" i="22"/>
  <c r="M21" i="22"/>
  <c r="I21" i="22"/>
  <c r="M20" i="22"/>
  <c r="I20" i="22"/>
  <c r="M19" i="22"/>
  <c r="I19" i="22"/>
  <c r="M18" i="22"/>
  <c r="G39" i="20" s="1"/>
  <c r="I18" i="22"/>
  <c r="M17" i="22"/>
  <c r="I17" i="22"/>
  <c r="E22" i="22"/>
  <c r="E21" i="22"/>
  <c r="E20" i="22"/>
  <c r="E19" i="22"/>
  <c r="G32" i="20" s="1"/>
  <c r="E18" i="22"/>
  <c r="E17" i="22"/>
  <c r="M10" i="22"/>
  <c r="M9" i="22"/>
  <c r="M8" i="22"/>
  <c r="E13" i="22"/>
  <c r="E12" i="22"/>
  <c r="E11" i="22"/>
  <c r="I10" i="22"/>
  <c r="E10" i="22"/>
  <c r="I9" i="22"/>
  <c r="E9" i="22"/>
  <c r="I8" i="22"/>
  <c r="E8" i="22"/>
  <c r="G7" i="20"/>
  <c r="K36" i="20"/>
  <c r="K31" i="20"/>
  <c r="K27" i="20"/>
  <c r="K23" i="20"/>
  <c r="K19" i="20"/>
  <c r="K14" i="20"/>
  <c r="K11" i="20"/>
  <c r="K9" i="20"/>
  <c r="K7" i="20"/>
  <c r="G37" i="20"/>
  <c r="G25" i="20"/>
  <c r="G27" i="20"/>
  <c r="G17" i="20" l="1"/>
  <c r="G21" i="20"/>
  <c r="G29" i="20"/>
  <c r="G34" i="20"/>
  <c r="G30" i="20"/>
  <c r="G24" i="20"/>
  <c r="G26" i="20"/>
  <c r="G23" i="20"/>
  <c r="H23" i="20" s="1"/>
  <c r="J23" i="20" s="1"/>
  <c r="G36" i="20"/>
  <c r="G31" i="20"/>
  <c r="G38" i="20"/>
  <c r="G35" i="20"/>
  <c r="G13" i="20"/>
  <c r="G15" i="20"/>
  <c r="G33" i="20"/>
  <c r="G20" i="20"/>
  <c r="G40" i="20"/>
  <c r="G28" i="20"/>
  <c r="G14" i="20"/>
  <c r="G18" i="20"/>
  <c r="G19" i="20"/>
  <c r="G22" i="20"/>
  <c r="G8" i="20"/>
  <c r="G11" i="20"/>
  <c r="G10" i="20"/>
  <c r="G12" i="20"/>
  <c r="G9" i="20"/>
  <c r="H27" i="20" l="1"/>
  <c r="J27" i="20" s="1"/>
  <c r="H7" i="20"/>
  <c r="J7" i="20" s="1"/>
  <c r="H31" i="20"/>
  <c r="J31" i="20" s="1"/>
  <c r="H19" i="20"/>
  <c r="J19" i="20" s="1"/>
  <c r="H9" i="20"/>
  <c r="J9" i="20" s="1"/>
  <c r="H36" i="20"/>
  <c r="J36" i="20" s="1"/>
  <c r="H14" i="20"/>
  <c r="J14" i="20" s="1"/>
  <c r="H11" i="20"/>
  <c r="J11" i="20" s="1"/>
</calcChain>
</file>

<file path=xl/sharedStrings.xml><?xml version="1.0" encoding="utf-8"?>
<sst xmlns="http://schemas.openxmlformats.org/spreadsheetml/2006/main" count="514" uniqueCount="133">
  <si>
    <t>제작
수량</t>
    <phoneticPr fontId="1" type="noConversion"/>
  </si>
  <si>
    <t>들꽃</t>
    <phoneticPr fontId="1" type="noConversion"/>
  </si>
  <si>
    <t>수줍은 들꽃</t>
    <phoneticPr fontId="1" type="noConversion"/>
  </si>
  <si>
    <t>화사한 들꽃</t>
    <phoneticPr fontId="1" type="noConversion"/>
  </si>
  <si>
    <t>투박한 버섯</t>
    <phoneticPr fontId="1" type="noConversion"/>
  </si>
  <si>
    <t>싱싱한 버섯</t>
    <phoneticPr fontId="1" type="noConversion"/>
  </si>
  <si>
    <t>화려한 버섯</t>
    <phoneticPr fontId="1" type="noConversion"/>
  </si>
  <si>
    <t>수렵</t>
    <phoneticPr fontId="1" type="noConversion"/>
  </si>
  <si>
    <t>낚시</t>
    <phoneticPr fontId="1" type="noConversion"/>
  </si>
  <si>
    <t>채광</t>
    <phoneticPr fontId="1" type="noConversion"/>
  </si>
  <si>
    <t>벌목</t>
    <phoneticPr fontId="1" type="noConversion"/>
  </si>
  <si>
    <t>식물채집</t>
    <phoneticPr fontId="1" type="noConversion"/>
  </si>
  <si>
    <t>고고학</t>
    <phoneticPr fontId="1" type="noConversion"/>
  </si>
  <si>
    <t xml:space="preserve">생활재료 경매가 (경매장 가격을 확인하고 수정해주세요) </t>
    <phoneticPr fontId="1" type="noConversion"/>
  </si>
  <si>
    <t>이름</t>
    <phoneticPr fontId="1" type="noConversion"/>
  </si>
  <si>
    <t>필요재료</t>
    <phoneticPr fontId="1" type="noConversion"/>
  </si>
  <si>
    <t>제작
비용</t>
    <phoneticPr fontId="1" type="noConversion"/>
  </si>
  <si>
    <t>회복약</t>
    <phoneticPr fontId="1" type="noConversion"/>
  </si>
  <si>
    <t>고급 회복약</t>
    <phoneticPr fontId="1" type="noConversion"/>
  </si>
  <si>
    <t>정령의 회복약</t>
    <phoneticPr fontId="1" type="noConversion"/>
  </si>
  <si>
    <t>각성물약</t>
    <phoneticPr fontId="1" type="noConversion"/>
  </si>
  <si>
    <t>만능 물약</t>
    <phoneticPr fontId="1" type="noConversion"/>
  </si>
  <si>
    <t>보호 물약</t>
    <phoneticPr fontId="1" type="noConversion"/>
  </si>
  <si>
    <t>천둥 물약</t>
    <phoneticPr fontId="1" type="noConversion"/>
  </si>
  <si>
    <t>아드로핀 물약</t>
    <phoneticPr fontId="1" type="noConversion"/>
  </si>
  <si>
    <t>시간 정지 물약</t>
    <phoneticPr fontId="1" type="noConversion"/>
  </si>
  <si>
    <t>성스러운 폭탄</t>
    <phoneticPr fontId="1" type="noConversion"/>
  </si>
  <si>
    <t>부식 폭탄</t>
    <phoneticPr fontId="1" type="noConversion"/>
  </si>
  <si>
    <t>수면 폭탄</t>
    <phoneticPr fontId="1" type="noConversion"/>
  </si>
  <si>
    <t>파괴 폭탄</t>
    <phoneticPr fontId="1" type="noConversion"/>
  </si>
  <si>
    <t>페로몬 폭탄</t>
    <phoneticPr fontId="1" type="noConversion"/>
  </si>
  <si>
    <t>섬광 수류탄</t>
    <phoneticPr fontId="1" type="noConversion"/>
  </si>
  <si>
    <t>화염 수류탄</t>
    <phoneticPr fontId="1" type="noConversion"/>
  </si>
  <si>
    <t>냉기 수류탄</t>
    <phoneticPr fontId="1" type="noConversion"/>
  </si>
  <si>
    <t>전기 수류탄</t>
    <phoneticPr fontId="1" type="noConversion"/>
  </si>
  <si>
    <t>암흑 수류탄</t>
    <phoneticPr fontId="1" type="noConversion"/>
  </si>
  <si>
    <t>점토 수류탄</t>
    <phoneticPr fontId="1" type="noConversion"/>
  </si>
  <si>
    <t>위장 로브</t>
    <phoneticPr fontId="1" type="noConversion"/>
  </si>
  <si>
    <t>은신 로브</t>
    <phoneticPr fontId="1" type="noConversion"/>
  </si>
  <si>
    <t>신속 로브</t>
    <phoneticPr fontId="1" type="noConversion"/>
  </si>
  <si>
    <t>신호탄</t>
    <phoneticPr fontId="1" type="noConversion"/>
  </si>
  <si>
    <t>도발 허수아비</t>
    <phoneticPr fontId="1" type="noConversion"/>
  </si>
  <si>
    <t>모닥불</t>
    <phoneticPr fontId="1" type="noConversion"/>
  </si>
  <si>
    <t>진군의 깃발</t>
    <phoneticPr fontId="1" type="noConversion"/>
  </si>
  <si>
    <t>성스러운 부적</t>
    <phoneticPr fontId="1" type="noConversion"/>
  </si>
  <si>
    <t>루테란의 나팔</t>
    <phoneticPr fontId="1" type="noConversion"/>
  </si>
  <si>
    <t>수줍은 들꽃</t>
    <phoneticPr fontId="1" type="noConversion"/>
  </si>
  <si>
    <t>들꽃</t>
    <phoneticPr fontId="1" type="noConversion"/>
  </si>
  <si>
    <t>경매가</t>
    <phoneticPr fontId="1" type="noConversion"/>
  </si>
  <si>
    <t>필요수량</t>
    <phoneticPr fontId="1" type="noConversion"/>
  </si>
  <si>
    <t>단가</t>
    <phoneticPr fontId="1" type="noConversion"/>
  </si>
  <si>
    <t>화사한 들꽃</t>
    <phoneticPr fontId="1" type="noConversion"/>
  </si>
  <si>
    <t>이름</t>
    <phoneticPr fontId="1" type="noConversion"/>
  </si>
  <si>
    <t>목재</t>
    <phoneticPr fontId="1" type="noConversion"/>
  </si>
  <si>
    <t>부드러운 목재</t>
    <phoneticPr fontId="1" type="noConversion"/>
  </si>
  <si>
    <t>튼튼한 목재</t>
    <phoneticPr fontId="1" type="noConversion"/>
  </si>
  <si>
    <t>철광석</t>
    <phoneticPr fontId="1" type="noConversion"/>
  </si>
  <si>
    <t>묵직한 철광석</t>
    <phoneticPr fontId="1" type="noConversion"/>
  </si>
  <si>
    <t>단단한 철광석</t>
    <phoneticPr fontId="1" type="noConversion"/>
  </si>
  <si>
    <t>고대 유물</t>
    <phoneticPr fontId="1" type="noConversion"/>
  </si>
  <si>
    <t>희귀한 유물</t>
    <phoneticPr fontId="1" type="noConversion"/>
  </si>
  <si>
    <t>칼다르 유물</t>
    <phoneticPr fontId="1" type="noConversion"/>
  </si>
  <si>
    <t>오레하 유물</t>
    <phoneticPr fontId="1" type="noConversion"/>
  </si>
  <si>
    <t>고고학의 결정</t>
    <phoneticPr fontId="1" type="noConversion"/>
  </si>
  <si>
    <t>생선</t>
    <phoneticPr fontId="1" type="noConversion"/>
  </si>
  <si>
    <t>붉은 살 생선</t>
    <phoneticPr fontId="1" type="noConversion"/>
  </si>
  <si>
    <t>자연산 진주</t>
    <phoneticPr fontId="1" type="noConversion"/>
  </si>
  <si>
    <t>낚시의 결정</t>
    <phoneticPr fontId="1" type="noConversion"/>
  </si>
  <si>
    <t>칼다르 태양 잉어</t>
    <phoneticPr fontId="1" type="noConversion"/>
  </si>
  <si>
    <t>오레하 태양 잉어</t>
    <phoneticPr fontId="1" type="noConversion"/>
  </si>
  <si>
    <t>두툼한 생고기</t>
    <phoneticPr fontId="1" type="noConversion"/>
  </si>
  <si>
    <t>다듬은 생고기</t>
    <phoneticPr fontId="1" type="noConversion"/>
  </si>
  <si>
    <t>질긴 가죽</t>
    <phoneticPr fontId="1" type="noConversion"/>
  </si>
  <si>
    <t>칼다르 두툼한 생고기</t>
    <phoneticPr fontId="1" type="noConversion"/>
  </si>
  <si>
    <t>오레하 두툼한 생고기</t>
    <phoneticPr fontId="1" type="noConversion"/>
  </si>
  <si>
    <t>수렵의 결정</t>
    <phoneticPr fontId="1" type="noConversion"/>
  </si>
  <si>
    <t>재료가격</t>
    <phoneticPr fontId="1" type="noConversion"/>
  </si>
  <si>
    <t>총가격</t>
    <phoneticPr fontId="1" type="noConversion"/>
  </si>
  <si>
    <t>화려한 버섯</t>
    <phoneticPr fontId="1" type="noConversion"/>
  </si>
  <si>
    <t>싱싱한 버섯</t>
    <phoneticPr fontId="1" type="noConversion"/>
  </si>
  <si>
    <t>투박한 버섯</t>
    <phoneticPr fontId="1" type="noConversion"/>
  </si>
  <si>
    <t>판매
차익금</t>
    <phoneticPr fontId="1" type="noConversion"/>
  </si>
  <si>
    <t>대성공
차익금</t>
    <phoneticPr fontId="1" type="noConversion"/>
  </si>
  <si>
    <t>단위</t>
    <phoneticPr fontId="1" type="noConversion"/>
  </si>
  <si>
    <t>회오리 수류탄</t>
    <phoneticPr fontId="1" type="noConversion"/>
  </si>
  <si>
    <t>제작</t>
    <phoneticPr fontId="1" type="noConversion"/>
  </si>
  <si>
    <t>요리</t>
    <phoneticPr fontId="1" type="noConversion"/>
  </si>
  <si>
    <t>특수</t>
    <phoneticPr fontId="1" type="noConversion"/>
  </si>
  <si>
    <t>물약</t>
    <phoneticPr fontId="1" type="noConversion"/>
  </si>
  <si>
    <t>미약하지만 도움이 되었다면 블로그 다시 들어가서 광고좀 눌러주세요!!</t>
    <phoneticPr fontId="1" type="noConversion"/>
  </si>
  <si>
    <t>배틀아이템 - 물약</t>
    <phoneticPr fontId="1" type="noConversion"/>
  </si>
  <si>
    <r>
      <t xml:space="preserve"> 
</t>
    </r>
    <r>
      <rPr>
        <b/>
        <sz val="11"/>
        <color theme="1" tint="4.9989318521683403E-2"/>
        <rFont val="맑은 고딕"/>
        <family val="3"/>
        <charset val="129"/>
        <scheme val="minor"/>
      </rPr>
      <t xml:space="preserve"> 해당 파일은 모든 생활재료를 최저가로 즉시 구입하여 제작했을 시 차익금을
 확인하기 위해 만든 개인적인 정리표이므로 부족한 부분이 많을 수 있습니다.</t>
    </r>
    <r>
      <rPr>
        <b/>
        <sz val="11"/>
        <color theme="1"/>
        <rFont val="맑은 고딕"/>
        <family val="3"/>
        <charset val="129"/>
        <scheme val="minor"/>
      </rPr>
      <t xml:space="preserve">
 </t>
    </r>
    <r>
      <rPr>
        <b/>
        <sz val="11"/>
        <color rgb="FFFF0000"/>
        <rFont val="맑은 고딕"/>
        <family val="3"/>
        <charset val="129"/>
        <scheme val="minor"/>
      </rPr>
      <t xml:space="preserve">※ 좌측 노란 바탕색의 구간은 경매장 검색을 통해 직접 입력하면
 각 제작아이템의 계산이 자동으로 이루어집니다.
</t>
    </r>
    <r>
      <rPr>
        <b/>
        <sz val="11"/>
        <color theme="1"/>
        <rFont val="맑은 고딕"/>
        <family val="3"/>
        <charset val="129"/>
        <scheme val="minor"/>
      </rPr>
      <t xml:space="preserve">
 </t>
    </r>
    <r>
      <rPr>
        <b/>
        <sz val="11"/>
        <color rgb="FF7030A0"/>
        <rFont val="맑은 고딕"/>
        <family val="3"/>
        <charset val="129"/>
        <scheme val="minor"/>
      </rPr>
      <t xml:space="preserve">좌측 하단에 제작 분류에 맞게 시트를 나누었으므로
 확인하고 싶은 시트를 선택해서 보시면 됩니다.
</t>
    </r>
    <r>
      <rPr>
        <b/>
        <sz val="11"/>
        <color theme="1"/>
        <rFont val="맑은 고딕"/>
        <family val="3"/>
        <charset val="129"/>
        <scheme val="minor"/>
      </rPr>
      <t xml:space="preserve">
 </t>
    </r>
    <r>
      <rPr>
        <b/>
        <sz val="11"/>
        <color rgb="FF7030A0"/>
        <rFont val="맑은 고딕"/>
        <family val="3"/>
        <charset val="129"/>
        <scheme val="minor"/>
      </rPr>
      <t xml:space="preserve">단위는 경매장 판매 등록 시 생활재료의 판매 단위를 뜻합니다. </t>
    </r>
    <r>
      <rPr>
        <b/>
        <sz val="11"/>
        <color theme="1"/>
        <rFont val="맑은 고딕"/>
        <family val="3"/>
        <charset val="129"/>
        <scheme val="minor"/>
      </rPr>
      <t xml:space="preserve">
   </t>
    </r>
    <r>
      <rPr>
        <b/>
        <sz val="11"/>
        <color rgb="FFFF0000"/>
        <rFont val="맑은 고딕"/>
        <family val="3"/>
        <charset val="129"/>
        <scheme val="minor"/>
      </rPr>
      <t xml:space="preserve"> ex) 들꽃은 100개 (100 = 1묶음) 단위로 거래됩니다.
    ex) 수줍은 들꽃은 10개 (10 = 1묶음) 단위로 거래됩니다.
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7030A0"/>
        <rFont val="맑은 고딕"/>
        <family val="3"/>
        <charset val="129"/>
        <scheme val="minor"/>
      </rPr>
      <t xml:space="preserve">단가는 묶음 수량이 아닌 낱개(1개) 가격을 기록한 것입니다.
 가장 우측 시트는 커스텀시트로 자주 이용하는 제작품목을 복사하여
 붙여넣고 이용하시면 됩니다.
</t>
    </r>
    <phoneticPr fontId="1" type="noConversion"/>
  </si>
  <si>
    <t>배틀아이템 - 폭탄</t>
    <phoneticPr fontId="1" type="noConversion"/>
  </si>
  <si>
    <t>배틀아이템 - 수류탄</t>
    <phoneticPr fontId="1" type="noConversion"/>
  </si>
  <si>
    <t>커스텀 (본인이 자주 제작하는 품목을 복사해서 붙여넣으세요.)</t>
    <phoneticPr fontId="1" type="noConversion"/>
  </si>
  <si>
    <t>배틀아이템 - 로브</t>
    <phoneticPr fontId="1" type="noConversion"/>
  </si>
  <si>
    <t>배틀아이템 - 기타</t>
    <phoneticPr fontId="1" type="noConversion"/>
  </si>
  <si>
    <t>정비소 이동
포탈 주문서</t>
    <phoneticPr fontId="1" type="noConversion"/>
  </si>
  <si>
    <t>장인의 요리</t>
    <phoneticPr fontId="1" type="noConversion"/>
  </si>
  <si>
    <t>달인의 요리</t>
    <phoneticPr fontId="1" type="noConversion"/>
  </si>
  <si>
    <t>명인의 요리</t>
    <phoneticPr fontId="1" type="noConversion"/>
  </si>
  <si>
    <t>대가의 요리</t>
    <phoneticPr fontId="1" type="noConversion"/>
  </si>
  <si>
    <t>[일품] 장인의 노릇한 꼬치구이</t>
    <phoneticPr fontId="1" type="noConversion"/>
  </si>
  <si>
    <t>[일품] 장인의 매콤한 스튜</t>
    <phoneticPr fontId="1" type="noConversion"/>
  </si>
  <si>
    <t>[일품] 장인의 폭신한 오믈렛</t>
    <phoneticPr fontId="1" type="noConversion"/>
  </si>
  <si>
    <t>[일품] 장인의 마늘 스테이크 정식</t>
    <phoneticPr fontId="1" type="noConversion"/>
  </si>
  <si>
    <t>[일품] 달인의 바삭한 꼬치구이</t>
    <phoneticPr fontId="1" type="noConversion"/>
  </si>
  <si>
    <t>[일품] 달인의 달콤한 스튜</t>
    <phoneticPr fontId="1" type="noConversion"/>
  </si>
  <si>
    <t>[일품] 달인의 부드러운 오믈렛</t>
    <phoneticPr fontId="1" type="noConversion"/>
  </si>
  <si>
    <t>[일품] 달인의 버터 스테이크 정식</t>
    <phoneticPr fontId="1" type="noConversion"/>
  </si>
  <si>
    <t>[일품] 명인의 쫄깃한 꼬치구이</t>
    <phoneticPr fontId="1" type="noConversion"/>
  </si>
  <si>
    <t>[일품] 명인의 짭짤한 스튜</t>
    <phoneticPr fontId="1" type="noConversion"/>
  </si>
  <si>
    <t>[일품] 명인의 촉촉한 오믈렛</t>
    <phoneticPr fontId="1" type="noConversion"/>
  </si>
  <si>
    <t>[일품] 명인의 허브 스테이크 정식</t>
    <phoneticPr fontId="1" type="noConversion"/>
  </si>
  <si>
    <t>[일품] 대가의 양념 꼬치구이</t>
    <phoneticPr fontId="1" type="noConversion"/>
  </si>
  <si>
    <t>[일품] 대가의 전통 오믈렛</t>
    <phoneticPr fontId="1" type="noConversion"/>
  </si>
  <si>
    <t>[일품] 대가의 안심 스테이크 정식</t>
    <phoneticPr fontId="1" type="noConversion"/>
  </si>
  <si>
    <t>[일품] 대가의 모듬 스튜</t>
    <phoneticPr fontId="1" type="noConversion"/>
  </si>
  <si>
    <r>
      <t xml:space="preserve"> 
</t>
    </r>
    <r>
      <rPr>
        <b/>
        <sz val="11"/>
        <color theme="1" tint="4.9989318521683403E-2"/>
        <rFont val="맑은 고딕"/>
        <family val="3"/>
        <charset val="129"/>
        <scheme val="minor"/>
      </rPr>
      <t xml:space="preserve"> 해당 파일은 모든 생활재료를 최저가로 즉시 구입하여 제작했을 시 차익금을
 확인하기 위해 만든 개인적인 정리표이므로 부족한 부분이 많을 수 있습니다.</t>
    </r>
    <r>
      <rPr>
        <b/>
        <sz val="11"/>
        <color theme="1"/>
        <rFont val="맑은 고딕"/>
        <family val="3"/>
        <charset val="129"/>
        <scheme val="minor"/>
      </rPr>
      <t xml:space="preserve">
 </t>
    </r>
    <r>
      <rPr>
        <b/>
        <sz val="11"/>
        <color rgb="FFFF0000"/>
        <rFont val="맑은 고딕"/>
        <family val="3"/>
        <charset val="129"/>
        <scheme val="minor"/>
      </rPr>
      <t xml:space="preserve">※ 좌측 노란 바탕색의 구간은 경매장 검색을 통해 직접 입력하면
 각 제작아이템의 계산이 자동으로 이루어집니다.
</t>
    </r>
    <r>
      <rPr>
        <b/>
        <sz val="11"/>
        <color theme="1"/>
        <rFont val="맑은 고딕"/>
        <family val="3"/>
        <charset val="129"/>
        <scheme val="minor"/>
      </rPr>
      <t xml:space="preserve">
 </t>
    </r>
    <r>
      <rPr>
        <b/>
        <sz val="11"/>
        <color rgb="FF7030A0"/>
        <rFont val="맑은 고딕"/>
        <family val="3"/>
        <charset val="129"/>
        <scheme val="minor"/>
      </rPr>
      <t xml:space="preserve">좌측 하단에 제작 분류에 맞게 시트를 나누었으므로
 확인하고 싶은 시트를 선택해서 보시면 됩니다.
</t>
    </r>
    <r>
      <rPr>
        <b/>
        <sz val="11"/>
        <color theme="1"/>
        <rFont val="맑은 고딕"/>
        <family val="3"/>
        <charset val="129"/>
        <scheme val="minor"/>
      </rPr>
      <t xml:space="preserve">
 </t>
    </r>
    <r>
      <rPr>
        <b/>
        <sz val="11"/>
        <color rgb="FF7030A0"/>
        <rFont val="맑은 고딕"/>
        <family val="3"/>
        <charset val="129"/>
        <scheme val="minor"/>
      </rPr>
      <t>필요재료에 표기된 가격들은 단가 x 필요수량을 합친 재료 총가격입니다.
 판매 차익금은 제작된 재료를 경매장에 팔 경우 얻게 되는 순이익입니다.
 대성공 차익금은 제작 수령 시 일정 확률로 추가 제작한 템을 판매 시 얻는 순이익입니다.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rgb="FF7030A0"/>
        <rFont val="맑은 고딕"/>
        <family val="3"/>
        <charset val="129"/>
        <scheme val="minor"/>
      </rPr>
      <t xml:space="preserve"> 판매 차익금, 대성공 차익금은 각각의 수수료를 차감한 가격입니다.</t>
    </r>
    <r>
      <rPr>
        <b/>
        <sz val="11"/>
        <color theme="1"/>
        <rFont val="맑은 고딕"/>
        <family val="3"/>
        <charset val="129"/>
        <scheme val="minor"/>
      </rPr>
      <t xml:space="preserve">
 영지효과로 인한 제작 수수료 감소는 귀찮아서 안했습니다.
 제작비용이 0인 일부 제작 아이템은 골드 대신 실링이 소모됩니다.
</t>
    </r>
    <phoneticPr fontId="1" type="noConversion"/>
  </si>
  <si>
    <t>특수 - 오레하</t>
    <phoneticPr fontId="1" type="noConversion"/>
  </si>
  <si>
    <t>최상급
오레하 융화 재료
(수렵)</t>
    <phoneticPr fontId="1" type="noConversion"/>
  </si>
  <si>
    <t>최상급
오레하 융화 재료
(낚시)</t>
    <phoneticPr fontId="1" type="noConversion"/>
  </si>
  <si>
    <t>최상급
오레하 융화 재료
(고고학)</t>
    <phoneticPr fontId="1" type="noConversion"/>
  </si>
  <si>
    <t>상급
오레하 융화 재료
(수렵)</t>
    <phoneticPr fontId="1" type="noConversion"/>
  </si>
  <si>
    <t>상급
오레하 융화 재료
(낚시)</t>
    <phoneticPr fontId="1" type="noConversion"/>
  </si>
  <si>
    <t>상급
오레하 융화 재료
(고고학)</t>
    <phoneticPr fontId="1" type="noConversion"/>
  </si>
  <si>
    <t>중급
오레하 융화 재료
(수렵)</t>
    <phoneticPr fontId="1" type="noConversion"/>
  </si>
  <si>
    <t>중급
오레하 융화 재료
(낚시)</t>
    <phoneticPr fontId="1" type="noConversion"/>
  </si>
  <si>
    <t>중급
오레하 융화 재료
(고고학)</t>
    <phoneticPr fontId="1" type="noConversion"/>
  </si>
  <si>
    <t>하급
오레하 융화 재료
(수렵)</t>
    <phoneticPr fontId="1" type="noConversion"/>
  </si>
  <si>
    <t>하급
오레하 융화 재료
(낚시)</t>
    <phoneticPr fontId="1" type="noConversion"/>
  </si>
  <si>
    <t>하급
오레하 융화 재료
(고고학)</t>
    <phoneticPr fontId="1" type="noConversion"/>
  </si>
  <si>
    <t xml:space="preserve">생활재료 경매가 (경매장 가격을 확인하고 수정해주세요 [거래소 - 생활] 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</si>
</sst>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₩&quot;#,##0.00"/>
    <numFmt numFmtId="177" formatCode="&quot;₩&quot;#,##0"/>
    <numFmt numFmtId="178" formatCode="&quot;₩&quot;#,##0.0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b/>
      <sz val="10"/>
      <color theme="1" tint="4.9989318521683403E-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 tint="-4.9989318521683403E-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1"/>
      <color theme="1" tint="4.9989318521683403E-2"/>
      <name val="맑은 고딕"/>
      <family val="3"/>
      <charset val="129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8BCFC"/>
        <bgColor indexed="64"/>
      </patternFill>
    </fill>
    <fill>
      <patternFill patternType="solid">
        <fgColor rgb="FF43CEFF"/>
        <bgColor indexed="64"/>
      </patternFill>
    </fill>
    <fill>
      <patternFill patternType="solid">
        <fgColor rgb="FFF4AD7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7DB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176" fontId="2" fillId="10" borderId="1" xfId="0" applyNumberFormat="1" applyFont="1" applyFill="1" applyBorder="1" applyAlignment="1">
      <alignment horizontal="right" vertical="center"/>
    </xf>
    <xf numFmtId="0" fontId="2" fillId="10" borderId="1" xfId="0" applyFont="1" applyFill="1" applyBorder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 wrapText="1"/>
    </xf>
    <xf numFmtId="0" fontId="7" fillId="6" borderId="1" xfId="0" applyFont="1" applyFill="1" applyBorder="1">
      <alignment vertical="center"/>
    </xf>
    <xf numFmtId="0" fontId="2" fillId="0" borderId="0" xfId="0" applyFont="1">
      <alignment vertical="center"/>
    </xf>
    <xf numFmtId="0" fontId="3" fillId="8" borderId="10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top" wrapText="1"/>
    </xf>
    <xf numFmtId="0" fontId="11" fillId="17" borderId="16" xfId="0" applyFont="1" applyFill="1" applyBorder="1" applyAlignment="1">
      <alignment horizontal="center" vertical="center"/>
    </xf>
    <xf numFmtId="0" fontId="11" fillId="17" borderId="17" xfId="0" applyFont="1" applyFill="1" applyBorder="1" applyAlignment="1">
      <alignment horizontal="center" vertical="center"/>
    </xf>
    <xf numFmtId="0" fontId="11" fillId="17" borderId="18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11" fillId="17" borderId="19" xfId="0" applyFont="1" applyFill="1" applyBorder="1" applyAlignment="1">
      <alignment horizontal="center" vertical="center"/>
    </xf>
    <xf numFmtId="0" fontId="11" fillId="17" borderId="20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176" fontId="3" fillId="9" borderId="2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8" fontId="3" fillId="5" borderId="4" xfId="0" applyNumberFormat="1" applyFont="1" applyFill="1" applyBorder="1" applyAlignment="1">
      <alignment horizontal="center" vertical="center"/>
    </xf>
    <xf numFmtId="178" fontId="3" fillId="5" borderId="3" xfId="0" applyNumberFormat="1" applyFont="1" applyFill="1" applyBorder="1" applyAlignment="1">
      <alignment horizontal="center" vertical="center"/>
    </xf>
    <xf numFmtId="178" fontId="5" fillId="12" borderId="2" xfId="0" applyNumberFormat="1" applyFont="1" applyFill="1" applyBorder="1" applyAlignment="1">
      <alignment horizontal="center" vertical="center"/>
    </xf>
    <xf numFmtId="178" fontId="5" fillId="12" borderId="3" xfId="0" applyNumberFormat="1" applyFont="1" applyFill="1" applyBorder="1" applyAlignment="1">
      <alignment horizontal="center" vertical="center"/>
    </xf>
    <xf numFmtId="178" fontId="5" fillId="12" borderId="4" xfId="0" applyNumberFormat="1" applyFont="1" applyFill="1" applyBorder="1" applyAlignment="1">
      <alignment horizontal="center" vertical="center"/>
    </xf>
    <xf numFmtId="177" fontId="5" fillId="12" borderId="2" xfId="0" applyNumberFormat="1" applyFont="1" applyFill="1" applyBorder="1" applyAlignment="1">
      <alignment horizontal="center" vertical="center"/>
    </xf>
    <xf numFmtId="177" fontId="5" fillId="12" borderId="3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8" fontId="5" fillId="1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178" fontId="3" fillId="5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20" borderId="2" xfId="0" applyFont="1" applyFill="1" applyBorder="1" applyAlignment="1">
      <alignment horizontal="center" vertical="center" wrapText="1"/>
    </xf>
    <xf numFmtId="0" fontId="5" fillId="20" borderId="3" xfId="0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0" fontId="3" fillId="20" borderId="4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 wrapText="1"/>
    </xf>
    <xf numFmtId="0" fontId="5" fillId="19" borderId="3" xfId="0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center" vertical="center"/>
    </xf>
    <xf numFmtId="0" fontId="3" fillId="19" borderId="3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67DB93"/>
      <color rgb="FFE8BCFC"/>
      <color rgb="FFF4AD7C"/>
      <color rgb="FF43CEFF"/>
      <color rgb="FFCF71F9"/>
      <color rgb="FF269707"/>
      <color rgb="FFFBD1D1"/>
      <color rgb="FFAF5151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5F4B-B929-4C7E-8218-C89871A988C2}">
  <sheetPr>
    <tabColor theme="3"/>
  </sheetPr>
  <dimension ref="B1:V56"/>
  <sheetViews>
    <sheetView zoomScaleNormal="100" workbookViewId="0">
      <pane ySplit="1" topLeftCell="A2" activePane="bottomLeft" state="frozen"/>
      <selection pane="bottomLeft" activeCell="R26" sqref="R26"/>
    </sheetView>
  </sheetViews>
  <sheetFormatPr defaultRowHeight="16.5" x14ac:dyDescent="0.3"/>
  <cols>
    <col min="1" max="1" width="2" customWidth="1"/>
    <col min="2" max="2" width="5.375" customWidth="1"/>
    <col min="3" max="3" width="17.125" customWidth="1"/>
    <col min="4" max="4" width="6.625" customWidth="1"/>
    <col min="5" max="5" width="8.25" customWidth="1"/>
    <col min="6" max="6" width="5.375" customWidth="1"/>
    <col min="7" max="7" width="15.625" customWidth="1"/>
    <col min="8" max="8" width="6.625" customWidth="1"/>
    <col min="9" max="9" width="8" customWidth="1"/>
    <col min="10" max="10" width="5.375" customWidth="1"/>
    <col min="11" max="11" width="13" customWidth="1"/>
    <col min="12" max="12" width="6.625" customWidth="1"/>
    <col min="13" max="13" width="8.125" customWidth="1"/>
    <col min="14" max="14" width="2.25" customWidth="1"/>
  </cols>
  <sheetData>
    <row r="1" spans="2:22" ht="36.75" customHeight="1" thickBot="1" x14ac:dyDescent="0.35">
      <c r="B1" s="28" t="s">
        <v>89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16.5" customHeight="1" x14ac:dyDescent="0.3"/>
    <row r="3" spans="2:22" ht="16.5" customHeight="1" x14ac:dyDescent="0.3">
      <c r="B3" s="23" t="s">
        <v>132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O3" s="27" t="s">
        <v>91</v>
      </c>
      <c r="P3" s="27"/>
      <c r="Q3" s="27"/>
      <c r="R3" s="27"/>
      <c r="S3" s="27"/>
      <c r="T3" s="27"/>
      <c r="U3" s="27"/>
      <c r="V3" s="27"/>
    </row>
    <row r="4" spans="2:22" ht="16.5" customHeight="1" x14ac:dyDescent="0.3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O4" s="27"/>
      <c r="P4" s="27"/>
      <c r="Q4" s="27"/>
      <c r="R4" s="27"/>
      <c r="S4" s="27"/>
      <c r="T4" s="27"/>
      <c r="U4" s="27"/>
      <c r="V4" s="27"/>
    </row>
    <row r="5" spans="2:22" x14ac:dyDescent="0.3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O5" s="27"/>
      <c r="P5" s="27"/>
      <c r="Q5" s="27"/>
      <c r="R5" s="27"/>
      <c r="S5" s="27"/>
      <c r="T5" s="27"/>
      <c r="U5" s="27"/>
      <c r="V5" s="27"/>
    </row>
    <row r="6" spans="2:22" ht="17.25" x14ac:dyDescent="0.3">
      <c r="B6" s="41" t="s">
        <v>11</v>
      </c>
      <c r="C6" s="41"/>
      <c r="D6" s="41"/>
      <c r="E6" s="41"/>
      <c r="F6" s="42" t="s">
        <v>10</v>
      </c>
      <c r="G6" s="42"/>
      <c r="H6" s="42"/>
      <c r="I6" s="42"/>
      <c r="J6" s="36" t="s">
        <v>9</v>
      </c>
      <c r="K6" s="36"/>
      <c r="L6" s="36"/>
      <c r="M6" s="36"/>
      <c r="O6" s="27"/>
      <c r="P6" s="27"/>
      <c r="Q6" s="27"/>
      <c r="R6" s="27"/>
      <c r="S6" s="27"/>
      <c r="T6" s="27"/>
      <c r="U6" s="27"/>
      <c r="V6" s="27"/>
    </row>
    <row r="7" spans="2:22" ht="17.25" x14ac:dyDescent="0.3">
      <c r="B7" s="2" t="s">
        <v>83</v>
      </c>
      <c r="C7" s="2" t="s">
        <v>52</v>
      </c>
      <c r="D7" s="2" t="s">
        <v>48</v>
      </c>
      <c r="E7" s="2" t="s">
        <v>50</v>
      </c>
      <c r="F7" s="3" t="s">
        <v>83</v>
      </c>
      <c r="G7" s="3" t="s">
        <v>52</v>
      </c>
      <c r="H7" s="3" t="s">
        <v>48</v>
      </c>
      <c r="I7" s="3" t="s">
        <v>50</v>
      </c>
      <c r="J7" s="4" t="s">
        <v>83</v>
      </c>
      <c r="K7" s="4" t="s">
        <v>14</v>
      </c>
      <c r="L7" s="4" t="s">
        <v>48</v>
      </c>
      <c r="M7" s="4" t="s">
        <v>50</v>
      </c>
      <c r="O7" s="27"/>
      <c r="P7" s="27"/>
      <c r="Q7" s="27"/>
      <c r="R7" s="27"/>
      <c r="S7" s="27"/>
      <c r="T7" s="27"/>
      <c r="U7" s="27"/>
      <c r="V7" s="27"/>
    </row>
    <row r="8" spans="2:22" x14ac:dyDescent="0.3">
      <c r="B8" s="6">
        <v>100</v>
      </c>
      <c r="C8" s="5" t="s">
        <v>1</v>
      </c>
      <c r="D8" s="1">
        <v>70</v>
      </c>
      <c r="E8" s="7">
        <f t="shared" ref="E8:E13" si="0">D8 / B8</f>
        <v>0.7</v>
      </c>
      <c r="F8" s="9">
        <v>100</v>
      </c>
      <c r="G8" s="8" t="s">
        <v>53</v>
      </c>
      <c r="H8" s="10">
        <v>89</v>
      </c>
      <c r="I8" s="7">
        <f>H8 / F8</f>
        <v>0.89</v>
      </c>
      <c r="J8" s="9">
        <v>100</v>
      </c>
      <c r="K8" s="8" t="s">
        <v>56</v>
      </c>
      <c r="L8" s="10">
        <v>24</v>
      </c>
      <c r="M8" s="7">
        <f>L8 / J8</f>
        <v>0.24</v>
      </c>
      <c r="O8" s="27"/>
      <c r="P8" s="27"/>
      <c r="Q8" s="27"/>
      <c r="R8" s="27"/>
      <c r="S8" s="27"/>
      <c r="T8" s="27"/>
      <c r="U8" s="27"/>
      <c r="V8" s="27"/>
    </row>
    <row r="9" spans="2:22" x14ac:dyDescent="0.3">
      <c r="B9" s="6">
        <v>10</v>
      </c>
      <c r="C9" s="5" t="s">
        <v>2</v>
      </c>
      <c r="D9" s="1">
        <v>3</v>
      </c>
      <c r="E9" s="7">
        <f t="shared" si="0"/>
        <v>0.3</v>
      </c>
      <c r="F9" s="9">
        <v>10</v>
      </c>
      <c r="G9" s="8" t="s">
        <v>54</v>
      </c>
      <c r="H9" s="10">
        <v>17</v>
      </c>
      <c r="I9" s="7">
        <f>H9 / F9</f>
        <v>1.7</v>
      </c>
      <c r="J9" s="9">
        <v>10</v>
      </c>
      <c r="K9" s="8" t="s">
        <v>57</v>
      </c>
      <c r="L9" s="10">
        <v>5</v>
      </c>
      <c r="M9" s="7">
        <f>L9 / J9</f>
        <v>0.5</v>
      </c>
      <c r="O9" s="27"/>
      <c r="P9" s="27"/>
      <c r="Q9" s="27"/>
      <c r="R9" s="27"/>
      <c r="S9" s="27"/>
      <c r="T9" s="27"/>
      <c r="U9" s="27"/>
      <c r="V9" s="27"/>
    </row>
    <row r="10" spans="2:22" x14ac:dyDescent="0.3">
      <c r="B10" s="6">
        <v>10</v>
      </c>
      <c r="C10" s="5" t="s">
        <v>3</v>
      </c>
      <c r="D10" s="1">
        <v>13</v>
      </c>
      <c r="E10" s="7">
        <f t="shared" si="0"/>
        <v>1.3</v>
      </c>
      <c r="F10" s="9">
        <v>10</v>
      </c>
      <c r="G10" s="8" t="s">
        <v>55</v>
      </c>
      <c r="H10" s="10">
        <v>82</v>
      </c>
      <c r="I10" s="7">
        <f>H10 / F10</f>
        <v>8.1999999999999993</v>
      </c>
      <c r="J10" s="9">
        <v>100</v>
      </c>
      <c r="K10" s="8" t="s">
        <v>58</v>
      </c>
      <c r="L10" s="10">
        <v>22</v>
      </c>
      <c r="M10" s="7">
        <f>L10 / J10</f>
        <v>0.22</v>
      </c>
      <c r="O10" s="27"/>
      <c r="P10" s="27"/>
      <c r="Q10" s="27"/>
      <c r="R10" s="27"/>
      <c r="S10" s="27"/>
      <c r="T10" s="27"/>
      <c r="U10" s="27"/>
      <c r="V10" s="27"/>
    </row>
    <row r="11" spans="2:22" x14ac:dyDescent="0.3">
      <c r="B11" s="6">
        <v>100</v>
      </c>
      <c r="C11" s="5" t="s">
        <v>4</v>
      </c>
      <c r="D11" s="1">
        <v>188</v>
      </c>
      <c r="E11" s="7">
        <f t="shared" si="0"/>
        <v>1.88</v>
      </c>
      <c r="F11" s="37"/>
      <c r="G11" s="37"/>
      <c r="H11" s="37"/>
      <c r="I11" s="37"/>
      <c r="J11" s="37"/>
      <c r="K11" s="37"/>
      <c r="L11" s="37"/>
      <c r="M11" s="37"/>
      <c r="O11" s="27"/>
      <c r="P11" s="27"/>
      <c r="Q11" s="27"/>
      <c r="R11" s="27"/>
      <c r="S11" s="27"/>
      <c r="T11" s="27"/>
      <c r="U11" s="27"/>
      <c r="V11" s="27"/>
    </row>
    <row r="12" spans="2:22" x14ac:dyDescent="0.3">
      <c r="B12" s="6">
        <v>10</v>
      </c>
      <c r="C12" s="5" t="s">
        <v>5</v>
      </c>
      <c r="D12" s="1">
        <v>3</v>
      </c>
      <c r="E12" s="7">
        <f t="shared" si="0"/>
        <v>0.3</v>
      </c>
      <c r="F12" s="37"/>
      <c r="G12" s="37"/>
      <c r="H12" s="37"/>
      <c r="I12" s="37"/>
      <c r="J12" s="37"/>
      <c r="K12" s="37"/>
      <c r="L12" s="37"/>
      <c r="M12" s="37"/>
      <c r="O12" s="27"/>
      <c r="P12" s="27"/>
      <c r="Q12" s="27"/>
      <c r="R12" s="27"/>
      <c r="S12" s="27"/>
      <c r="T12" s="27"/>
      <c r="U12" s="27"/>
      <c r="V12" s="27"/>
    </row>
    <row r="13" spans="2:22" x14ac:dyDescent="0.3">
      <c r="B13" s="6">
        <v>10</v>
      </c>
      <c r="C13" s="5" t="s">
        <v>6</v>
      </c>
      <c r="D13" s="1">
        <v>13</v>
      </c>
      <c r="E13" s="7">
        <f t="shared" si="0"/>
        <v>1.3</v>
      </c>
      <c r="F13" s="37"/>
      <c r="G13" s="37"/>
      <c r="H13" s="37"/>
      <c r="I13" s="37"/>
      <c r="J13" s="37"/>
      <c r="K13" s="37"/>
      <c r="L13" s="37"/>
      <c r="M13" s="37"/>
      <c r="O13" s="27"/>
      <c r="P13" s="27"/>
      <c r="Q13" s="27"/>
      <c r="R13" s="27"/>
      <c r="S13" s="27"/>
      <c r="T13" s="27"/>
      <c r="U13" s="27"/>
      <c r="V13" s="27"/>
    </row>
    <row r="14" spans="2:22" ht="16.5" customHeight="1" x14ac:dyDescent="0.3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O14" s="27"/>
      <c r="P14" s="27"/>
      <c r="Q14" s="27"/>
      <c r="R14" s="27"/>
      <c r="S14" s="27"/>
      <c r="T14" s="27"/>
      <c r="U14" s="27"/>
      <c r="V14" s="27"/>
    </row>
    <row r="15" spans="2:22" ht="17.25" x14ac:dyDescent="0.3">
      <c r="B15" s="43" t="s">
        <v>7</v>
      </c>
      <c r="C15" s="43"/>
      <c r="D15" s="43"/>
      <c r="E15" s="43"/>
      <c r="F15" s="44" t="s">
        <v>8</v>
      </c>
      <c r="G15" s="44"/>
      <c r="H15" s="44"/>
      <c r="I15" s="44"/>
      <c r="J15" s="38" t="s">
        <v>12</v>
      </c>
      <c r="K15" s="38"/>
      <c r="L15" s="38"/>
      <c r="M15" s="38"/>
      <c r="O15" s="27"/>
      <c r="P15" s="27"/>
      <c r="Q15" s="27"/>
      <c r="R15" s="27"/>
      <c r="S15" s="27"/>
      <c r="T15" s="27"/>
      <c r="U15" s="27"/>
      <c r="V15" s="27"/>
    </row>
    <row r="16" spans="2:22" ht="17.25" x14ac:dyDescent="0.3">
      <c r="B16" s="11" t="s">
        <v>83</v>
      </c>
      <c r="C16" s="11" t="s">
        <v>14</v>
      </c>
      <c r="D16" s="11" t="s">
        <v>48</v>
      </c>
      <c r="E16" s="11" t="s">
        <v>50</v>
      </c>
      <c r="F16" s="12" t="s">
        <v>83</v>
      </c>
      <c r="G16" s="12" t="s">
        <v>14</v>
      </c>
      <c r="H16" s="12" t="s">
        <v>48</v>
      </c>
      <c r="I16" s="12" t="s">
        <v>50</v>
      </c>
      <c r="J16" s="13" t="s">
        <v>83</v>
      </c>
      <c r="K16" s="13" t="s">
        <v>14</v>
      </c>
      <c r="L16" s="13" t="s">
        <v>48</v>
      </c>
      <c r="M16" s="13" t="s">
        <v>50</v>
      </c>
      <c r="O16" s="27"/>
      <c r="P16" s="27"/>
      <c r="Q16" s="27"/>
      <c r="R16" s="27"/>
      <c r="S16" s="27"/>
      <c r="T16" s="27"/>
      <c r="U16" s="27"/>
      <c r="V16" s="27"/>
    </row>
    <row r="17" spans="2:22" x14ac:dyDescent="0.3">
      <c r="B17" s="6">
        <v>100</v>
      </c>
      <c r="C17" s="5" t="s">
        <v>70</v>
      </c>
      <c r="D17" s="1">
        <v>108</v>
      </c>
      <c r="E17" s="7">
        <f t="shared" ref="E17:E22" si="1">D17 / B17</f>
        <v>1.08</v>
      </c>
      <c r="F17" s="9">
        <v>100</v>
      </c>
      <c r="G17" s="8" t="s">
        <v>64</v>
      </c>
      <c r="H17" s="10">
        <v>313</v>
      </c>
      <c r="I17" s="7">
        <f t="shared" ref="I17:I22" si="2">H17 / F17</f>
        <v>3.13</v>
      </c>
      <c r="J17" s="9">
        <v>100</v>
      </c>
      <c r="K17" s="8" t="s">
        <v>59</v>
      </c>
      <c r="L17" s="10">
        <v>132</v>
      </c>
      <c r="M17" s="7">
        <f>L17 / J17</f>
        <v>1.32</v>
      </c>
      <c r="O17" s="27"/>
      <c r="P17" s="27"/>
      <c r="Q17" s="27"/>
      <c r="R17" s="27"/>
      <c r="S17" s="27"/>
      <c r="T17" s="27"/>
      <c r="U17" s="27"/>
      <c r="V17" s="27"/>
    </row>
    <row r="18" spans="2:22" x14ac:dyDescent="0.3">
      <c r="B18" s="6">
        <v>10</v>
      </c>
      <c r="C18" s="5" t="s">
        <v>71</v>
      </c>
      <c r="D18" s="1">
        <v>20</v>
      </c>
      <c r="E18" s="7">
        <f t="shared" si="1"/>
        <v>2</v>
      </c>
      <c r="F18" s="9">
        <v>10</v>
      </c>
      <c r="G18" s="8" t="s">
        <v>65</v>
      </c>
      <c r="H18" s="10">
        <v>5</v>
      </c>
      <c r="I18" s="7">
        <f t="shared" si="2"/>
        <v>0.5</v>
      </c>
      <c r="J18" s="9">
        <v>10</v>
      </c>
      <c r="K18" s="8" t="s">
        <v>60</v>
      </c>
      <c r="L18" s="10">
        <v>14</v>
      </c>
      <c r="M18" s="7">
        <f>L18 / J18</f>
        <v>1.4</v>
      </c>
      <c r="O18" s="27"/>
      <c r="P18" s="27"/>
      <c r="Q18" s="27"/>
      <c r="R18" s="27"/>
      <c r="S18" s="27"/>
      <c r="T18" s="27"/>
      <c r="U18" s="27"/>
      <c r="V18" s="27"/>
    </row>
    <row r="19" spans="2:22" x14ac:dyDescent="0.3">
      <c r="B19" s="6">
        <v>10</v>
      </c>
      <c r="C19" s="5" t="s">
        <v>72</v>
      </c>
      <c r="D19" s="1">
        <v>14</v>
      </c>
      <c r="E19" s="7">
        <f t="shared" si="1"/>
        <v>1.4</v>
      </c>
      <c r="F19" s="9">
        <v>10</v>
      </c>
      <c r="G19" s="8" t="s">
        <v>66</v>
      </c>
      <c r="H19" s="10">
        <v>5</v>
      </c>
      <c r="I19" s="7">
        <f t="shared" si="2"/>
        <v>0.5</v>
      </c>
      <c r="J19" s="9">
        <v>10</v>
      </c>
      <c r="K19" s="8" t="s">
        <v>61</v>
      </c>
      <c r="L19" s="10">
        <v>1</v>
      </c>
      <c r="M19" s="7">
        <f>L19 / J19</f>
        <v>0.1</v>
      </c>
      <c r="O19" s="27"/>
      <c r="P19" s="27"/>
      <c r="Q19" s="27"/>
      <c r="R19" s="27"/>
      <c r="S19" s="27"/>
      <c r="T19" s="27"/>
      <c r="U19" s="27"/>
      <c r="V19" s="27"/>
    </row>
    <row r="20" spans="2:22" x14ac:dyDescent="0.3">
      <c r="B20" s="6">
        <v>100</v>
      </c>
      <c r="C20" s="5" t="s">
        <v>73</v>
      </c>
      <c r="D20" s="1">
        <v>10</v>
      </c>
      <c r="E20" s="7">
        <f t="shared" si="1"/>
        <v>0.1</v>
      </c>
      <c r="F20" s="9">
        <v>10</v>
      </c>
      <c r="G20" s="8" t="s">
        <v>68</v>
      </c>
      <c r="H20" s="10">
        <v>3</v>
      </c>
      <c r="I20" s="7">
        <f t="shared" si="2"/>
        <v>0.3</v>
      </c>
      <c r="J20" s="9">
        <v>10</v>
      </c>
      <c r="K20" s="8" t="s">
        <v>62</v>
      </c>
      <c r="L20" s="10">
        <v>89</v>
      </c>
      <c r="M20" s="7">
        <f>L20 / J20</f>
        <v>8.9</v>
      </c>
      <c r="O20" s="27"/>
      <c r="P20" s="27"/>
      <c r="Q20" s="27"/>
      <c r="R20" s="27"/>
      <c r="S20" s="27"/>
      <c r="T20" s="27"/>
      <c r="U20" s="27"/>
      <c r="V20" s="27"/>
    </row>
    <row r="21" spans="2:22" x14ac:dyDescent="0.3">
      <c r="B21" s="6">
        <v>10</v>
      </c>
      <c r="C21" s="5" t="s">
        <v>74</v>
      </c>
      <c r="D21" s="1">
        <v>85</v>
      </c>
      <c r="E21" s="7">
        <f t="shared" si="1"/>
        <v>8.5</v>
      </c>
      <c r="F21" s="9">
        <v>10</v>
      </c>
      <c r="G21" s="8" t="s">
        <v>69</v>
      </c>
      <c r="H21" s="10">
        <v>33</v>
      </c>
      <c r="I21" s="7">
        <f t="shared" si="2"/>
        <v>3.3</v>
      </c>
      <c r="J21" s="9">
        <v>10</v>
      </c>
      <c r="K21" s="8" t="s">
        <v>63</v>
      </c>
      <c r="L21" s="10">
        <v>89</v>
      </c>
      <c r="M21" s="7">
        <f>L21 / J21</f>
        <v>8.9</v>
      </c>
      <c r="O21" s="27"/>
      <c r="P21" s="27"/>
      <c r="Q21" s="27"/>
      <c r="R21" s="27"/>
      <c r="S21" s="27"/>
      <c r="T21" s="27"/>
      <c r="U21" s="27"/>
      <c r="V21" s="27"/>
    </row>
    <row r="22" spans="2:22" x14ac:dyDescent="0.3">
      <c r="B22" s="6">
        <v>10</v>
      </c>
      <c r="C22" s="5" t="s">
        <v>75</v>
      </c>
      <c r="D22" s="1">
        <v>79</v>
      </c>
      <c r="E22" s="7">
        <f t="shared" si="1"/>
        <v>7.9</v>
      </c>
      <c r="F22" s="9">
        <v>10</v>
      </c>
      <c r="G22" s="8" t="s">
        <v>67</v>
      </c>
      <c r="H22" s="10">
        <v>35</v>
      </c>
      <c r="I22" s="7">
        <f t="shared" si="2"/>
        <v>3.5</v>
      </c>
      <c r="J22" s="37"/>
      <c r="K22" s="37"/>
      <c r="L22" s="37"/>
      <c r="M22" s="37"/>
      <c r="O22" s="27"/>
      <c r="P22" s="27"/>
      <c r="Q22" s="27"/>
      <c r="R22" s="27"/>
      <c r="S22" s="27"/>
      <c r="T22" s="27"/>
      <c r="U22" s="27"/>
      <c r="V22" s="27"/>
    </row>
    <row r="23" spans="2:22" x14ac:dyDescent="0.3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O23" s="27"/>
      <c r="P23" s="27"/>
      <c r="Q23" s="27"/>
      <c r="R23" s="27"/>
      <c r="S23" s="27"/>
      <c r="T23" s="27"/>
      <c r="U23" s="27"/>
      <c r="V23" s="27"/>
    </row>
    <row r="52" spans="2:9" x14ac:dyDescent="0.3">
      <c r="B52" s="20"/>
      <c r="C52" s="20"/>
      <c r="D52" s="20"/>
      <c r="E52" s="20"/>
      <c r="F52" s="20"/>
      <c r="G52" s="20"/>
      <c r="H52" s="20"/>
      <c r="I52" s="20"/>
    </row>
    <row r="53" spans="2:9" x14ac:dyDescent="0.3">
      <c r="B53" s="31" t="s">
        <v>13</v>
      </c>
      <c r="C53" s="32"/>
      <c r="D53" s="32"/>
      <c r="E53" s="32"/>
      <c r="F53" s="32"/>
      <c r="G53" s="32"/>
      <c r="H53" s="32"/>
      <c r="I53" s="33"/>
    </row>
    <row r="54" spans="2:9" x14ac:dyDescent="0.3">
      <c r="B54" s="23"/>
      <c r="C54" s="24"/>
      <c r="D54" s="24"/>
      <c r="E54" s="24"/>
      <c r="F54" s="24"/>
      <c r="G54" s="24"/>
      <c r="H54" s="24"/>
      <c r="I54" s="34"/>
    </row>
    <row r="55" spans="2:9" x14ac:dyDescent="0.3">
      <c r="B55" s="25"/>
      <c r="C55" s="26"/>
      <c r="D55" s="26"/>
      <c r="E55" s="26"/>
      <c r="F55" s="26"/>
      <c r="G55" s="26"/>
      <c r="H55" s="26"/>
      <c r="I55" s="35"/>
    </row>
    <row r="56" spans="2:9" ht="17.25" x14ac:dyDescent="0.3">
      <c r="B56" s="19" t="s">
        <v>85</v>
      </c>
      <c r="C56" s="19" t="s">
        <v>86</v>
      </c>
      <c r="D56" s="3" t="s">
        <v>87</v>
      </c>
      <c r="E56" s="19" t="s">
        <v>88</v>
      </c>
      <c r="F56" s="19" t="s">
        <v>11</v>
      </c>
      <c r="G56" s="19"/>
      <c r="H56" s="19"/>
      <c r="I56" s="19"/>
    </row>
  </sheetData>
  <mergeCells count="14">
    <mergeCell ref="B3:M5"/>
    <mergeCell ref="O3:V23"/>
    <mergeCell ref="B1:V1"/>
    <mergeCell ref="B53:I55"/>
    <mergeCell ref="J6:M6"/>
    <mergeCell ref="J11:M13"/>
    <mergeCell ref="J15:M15"/>
    <mergeCell ref="J22:M22"/>
    <mergeCell ref="B14:M14"/>
    <mergeCell ref="B6:E6"/>
    <mergeCell ref="F6:I6"/>
    <mergeCell ref="B15:E15"/>
    <mergeCell ref="F15:I15"/>
    <mergeCell ref="F11:I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4F55-1288-4278-8E70-1B1C29BD4B55}">
  <sheetPr>
    <tabColor theme="4"/>
  </sheetPr>
  <dimension ref="B1:V88"/>
  <sheetViews>
    <sheetView zoomScale="130" zoomScaleNormal="130" workbookViewId="0">
      <pane ySplit="1" topLeftCell="A2" activePane="bottomLeft" state="frozen"/>
      <selection pane="bottomLeft" activeCell="M3" sqref="M3:T23"/>
    </sheetView>
  </sheetViews>
  <sheetFormatPr defaultRowHeight="16.5" x14ac:dyDescent="0.3"/>
  <cols>
    <col min="1" max="1" width="3.125" customWidth="1"/>
    <col min="2" max="2" width="12.75" bestFit="1" customWidth="1"/>
    <col min="3" max="4" width="6.125" customWidth="1"/>
    <col min="5" max="5" width="12.125" bestFit="1" customWidth="1"/>
    <col min="6" max="6" width="12.125" customWidth="1"/>
    <col min="7" max="7" width="11.375" bestFit="1" customWidth="1"/>
    <col min="8" max="8" width="12.875" bestFit="1" customWidth="1"/>
    <col min="9" max="9" width="9.625" bestFit="1" customWidth="1"/>
    <col min="10" max="12" width="7.75" bestFit="1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90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B7" s="59" t="s">
        <v>17</v>
      </c>
      <c r="C7" s="59">
        <v>3</v>
      </c>
      <c r="D7" s="59">
        <v>0</v>
      </c>
      <c r="E7" s="15" t="s">
        <v>46</v>
      </c>
      <c r="F7" s="16">
        <v>5</v>
      </c>
      <c r="G7" s="17">
        <f>F7 * 생활재료!$E$9</f>
        <v>1.5</v>
      </c>
      <c r="H7" s="54">
        <f>SUM(G7:G8)</f>
        <v>8.5</v>
      </c>
      <c r="I7" s="71">
        <v>5</v>
      </c>
      <c r="J7" s="68">
        <f>(((I7 * C7) - ROUNDUP((I7 * 5) / 100, 0) * C7 ) - D7) - H7</f>
        <v>3.5</v>
      </c>
      <c r="K7" s="76">
        <f>(I7 * C7) - ROUNDUP((I7 * 5) / 100, 0) * C7</f>
        <v>12</v>
      </c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B8" s="59"/>
      <c r="C8" s="59"/>
      <c r="D8" s="59"/>
      <c r="E8" s="15" t="s">
        <v>47</v>
      </c>
      <c r="F8" s="16">
        <v>10</v>
      </c>
      <c r="G8" s="17">
        <f>F8 * 생활재료!$E$8</f>
        <v>7</v>
      </c>
      <c r="H8" s="55"/>
      <c r="I8" s="72"/>
      <c r="J8" s="70"/>
      <c r="K8" s="78"/>
      <c r="M8" s="27"/>
      <c r="N8" s="27"/>
      <c r="O8" s="27"/>
      <c r="P8" s="27"/>
      <c r="Q8" s="27"/>
      <c r="R8" s="27"/>
      <c r="S8" s="27"/>
      <c r="T8" s="27"/>
    </row>
    <row r="9" spans="2:22" x14ac:dyDescent="0.3">
      <c r="B9" s="57" t="s">
        <v>18</v>
      </c>
      <c r="C9" s="57">
        <v>3</v>
      </c>
      <c r="D9" s="57">
        <v>15</v>
      </c>
      <c r="E9" s="15" t="s">
        <v>46</v>
      </c>
      <c r="F9" s="16">
        <v>9</v>
      </c>
      <c r="G9" s="17">
        <f>F9 * 생활재료!$E$9</f>
        <v>2.6999999999999997</v>
      </c>
      <c r="H9" s="54">
        <f>SUM(G9:G10)</f>
        <v>15.299999999999999</v>
      </c>
      <c r="I9" s="73">
        <v>12</v>
      </c>
      <c r="J9" s="68">
        <f>(((I9 * C9) - ROUNDUP((I9 * 5) / 100, 0) * C9 ) - D9) - H9</f>
        <v>2.7000000000000011</v>
      </c>
      <c r="K9" s="76">
        <f>(I9 * C9) - ROUNDUP((I9 * 5) / 100, 0) * C9</f>
        <v>33</v>
      </c>
      <c r="M9" s="27"/>
      <c r="N9" s="27"/>
      <c r="O9" s="27"/>
      <c r="P9" s="27"/>
      <c r="Q9" s="27"/>
      <c r="R9" s="27"/>
      <c r="S9" s="27"/>
      <c r="T9" s="27"/>
    </row>
    <row r="10" spans="2:22" x14ac:dyDescent="0.3">
      <c r="B10" s="58"/>
      <c r="C10" s="58"/>
      <c r="D10" s="58"/>
      <c r="E10" s="15" t="s">
        <v>47</v>
      </c>
      <c r="F10" s="16">
        <v>18</v>
      </c>
      <c r="G10" s="17">
        <f>F10 * 생활재료!$E$8</f>
        <v>12.6</v>
      </c>
      <c r="H10" s="55"/>
      <c r="I10" s="74"/>
      <c r="J10" s="70"/>
      <c r="K10" s="78"/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B11" s="57" t="s">
        <v>19</v>
      </c>
      <c r="C11" s="60">
        <v>3</v>
      </c>
      <c r="D11" s="60">
        <v>30</v>
      </c>
      <c r="E11" s="15" t="s">
        <v>51</v>
      </c>
      <c r="F11" s="16">
        <v>6</v>
      </c>
      <c r="G11" s="17">
        <f>F11 * 생활재료!$E$10</f>
        <v>7.8000000000000007</v>
      </c>
      <c r="H11" s="54">
        <f>SUM(G11:G13)</f>
        <v>48.599999999999994</v>
      </c>
      <c r="I11" s="73">
        <v>32</v>
      </c>
      <c r="J11" s="68">
        <f>(((I11 * C11) - ROUNDUP((I11 * 5) / 100, 0) * C11 ) - D11) - H11</f>
        <v>11.400000000000006</v>
      </c>
      <c r="K11" s="76">
        <f>(I11 * C11) - ROUNDUP((I11 * 5) / 100, 0) * C11</f>
        <v>90</v>
      </c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B12" s="67"/>
      <c r="C12" s="61"/>
      <c r="D12" s="61"/>
      <c r="E12" s="15" t="s">
        <v>46</v>
      </c>
      <c r="F12" s="16">
        <v>24</v>
      </c>
      <c r="G12" s="17">
        <f>F12 * 생활재료!$E$9</f>
        <v>7.1999999999999993</v>
      </c>
      <c r="H12" s="56"/>
      <c r="I12" s="75"/>
      <c r="J12" s="69"/>
      <c r="K12" s="77"/>
      <c r="M12" s="27"/>
      <c r="N12" s="27"/>
      <c r="O12" s="27"/>
      <c r="P12" s="27"/>
      <c r="Q12" s="27"/>
      <c r="R12" s="27"/>
      <c r="S12" s="27"/>
      <c r="T12" s="27"/>
    </row>
    <row r="13" spans="2:22" x14ac:dyDescent="0.3">
      <c r="B13" s="58"/>
      <c r="C13" s="62"/>
      <c r="D13" s="62"/>
      <c r="E13" s="15" t="s">
        <v>47</v>
      </c>
      <c r="F13" s="16">
        <v>48</v>
      </c>
      <c r="G13" s="17">
        <f>F13 * 생활재료!$E$8</f>
        <v>33.599999999999994</v>
      </c>
      <c r="H13" s="55"/>
      <c r="I13" s="74"/>
      <c r="J13" s="70"/>
      <c r="K13" s="78"/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B14" s="57" t="s">
        <v>20</v>
      </c>
      <c r="C14" s="60">
        <v>3</v>
      </c>
      <c r="D14" s="60">
        <v>30</v>
      </c>
      <c r="E14" s="15" t="s">
        <v>78</v>
      </c>
      <c r="F14" s="16">
        <v>5</v>
      </c>
      <c r="G14" s="17">
        <f>F14 * 생활재료!$E$13</f>
        <v>6.5</v>
      </c>
      <c r="H14" s="54">
        <f>SUM(G14:G18)</f>
        <v>109.69999999999999</v>
      </c>
      <c r="I14" s="73">
        <v>55</v>
      </c>
      <c r="J14" s="68">
        <f>(((I14 * C14) - ROUNDUP((I14 * 5) / 100, 0) * C14 ) - D14) - H14</f>
        <v>16.300000000000011</v>
      </c>
      <c r="K14" s="76">
        <f>(I14 * C14) - ROUNDUP((I14 * 5) / 100, 0) * C14</f>
        <v>156</v>
      </c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B15" s="67"/>
      <c r="C15" s="61"/>
      <c r="D15" s="61"/>
      <c r="E15" s="15" t="s">
        <v>79</v>
      </c>
      <c r="F15" s="16">
        <v>20</v>
      </c>
      <c r="G15" s="17">
        <f>F15 * 생활재료!$E$12</f>
        <v>6</v>
      </c>
      <c r="H15" s="56"/>
      <c r="I15" s="75"/>
      <c r="J15" s="69"/>
      <c r="K15" s="77"/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B16" s="67"/>
      <c r="C16" s="61"/>
      <c r="D16" s="61"/>
      <c r="E16" s="15" t="s">
        <v>55</v>
      </c>
      <c r="F16" s="16">
        <v>2</v>
      </c>
      <c r="G16" s="17">
        <f>F16 * 생활재료!$I$10</f>
        <v>16.399999999999999</v>
      </c>
      <c r="H16" s="56"/>
      <c r="I16" s="75"/>
      <c r="J16" s="69"/>
      <c r="K16" s="77"/>
      <c r="M16" s="27"/>
      <c r="N16" s="27"/>
      <c r="O16" s="27"/>
      <c r="P16" s="27"/>
      <c r="Q16" s="27"/>
      <c r="R16" s="27"/>
      <c r="S16" s="27"/>
      <c r="T16" s="27"/>
    </row>
    <row r="17" spans="2:20" ht="16.5" customHeight="1" x14ac:dyDescent="0.3">
      <c r="B17" s="67"/>
      <c r="C17" s="61"/>
      <c r="D17" s="61"/>
      <c r="E17" s="15" t="s">
        <v>60</v>
      </c>
      <c r="F17" s="16">
        <v>4</v>
      </c>
      <c r="G17" s="17">
        <f>F17 * 생활재료!$M$18</f>
        <v>5.6</v>
      </c>
      <c r="H17" s="56"/>
      <c r="I17" s="75"/>
      <c r="J17" s="69"/>
      <c r="K17" s="77"/>
      <c r="M17" s="27"/>
      <c r="N17" s="27"/>
      <c r="O17" s="27"/>
      <c r="P17" s="27"/>
      <c r="Q17" s="27"/>
      <c r="R17" s="27"/>
      <c r="S17" s="27"/>
      <c r="T17" s="27"/>
    </row>
    <row r="18" spans="2:20" ht="16.5" customHeight="1" x14ac:dyDescent="0.3">
      <c r="B18" s="58"/>
      <c r="C18" s="62"/>
      <c r="D18" s="62"/>
      <c r="E18" s="15" t="s">
        <v>80</v>
      </c>
      <c r="F18" s="16">
        <v>40</v>
      </c>
      <c r="G18" s="17">
        <f>F18 * 생활재료!$E$11</f>
        <v>75.199999999999989</v>
      </c>
      <c r="H18" s="55"/>
      <c r="I18" s="74"/>
      <c r="J18" s="70"/>
      <c r="K18" s="78"/>
      <c r="M18" s="27"/>
      <c r="N18" s="27"/>
      <c r="O18" s="27"/>
      <c r="P18" s="27"/>
      <c r="Q18" s="27"/>
      <c r="R18" s="27"/>
      <c r="S18" s="27"/>
      <c r="T18" s="27"/>
    </row>
    <row r="19" spans="2:20" ht="20.25" customHeight="1" x14ac:dyDescent="0.3">
      <c r="B19" s="57" t="s">
        <v>21</v>
      </c>
      <c r="C19" s="60">
        <v>3</v>
      </c>
      <c r="D19" s="60">
        <v>15</v>
      </c>
      <c r="E19" s="15" t="s">
        <v>78</v>
      </c>
      <c r="F19" s="16">
        <v>4</v>
      </c>
      <c r="G19" s="17">
        <f>F19 * 생활재료!$E$13</f>
        <v>5.2</v>
      </c>
      <c r="H19" s="54">
        <f>SUM(G19:G22)</f>
        <v>77.16</v>
      </c>
      <c r="I19" s="73">
        <v>37</v>
      </c>
      <c r="J19" s="68">
        <f>(((I19 * C19) - ROUNDUP((I19 * 5) / 100, 0) * C19 ) - D19) - H19</f>
        <v>12.840000000000003</v>
      </c>
      <c r="K19" s="76">
        <f>(I19 * C19) - ROUNDUP((I19 * 5) / 100, 0) * C19</f>
        <v>105</v>
      </c>
      <c r="M19" s="27"/>
      <c r="N19" s="27"/>
      <c r="O19" s="27"/>
      <c r="P19" s="27"/>
      <c r="Q19" s="27"/>
      <c r="R19" s="27"/>
      <c r="S19" s="27"/>
      <c r="T19" s="27"/>
    </row>
    <row r="20" spans="2:20" x14ac:dyDescent="0.3">
      <c r="B20" s="67"/>
      <c r="C20" s="61"/>
      <c r="D20" s="61"/>
      <c r="E20" s="15" t="s">
        <v>79</v>
      </c>
      <c r="F20" s="16">
        <v>16</v>
      </c>
      <c r="G20" s="17">
        <f>F20 * 생활재료!$E$12</f>
        <v>4.8</v>
      </c>
      <c r="H20" s="56"/>
      <c r="I20" s="75"/>
      <c r="J20" s="69"/>
      <c r="K20" s="77"/>
      <c r="M20" s="27"/>
      <c r="N20" s="27"/>
      <c r="O20" s="27"/>
      <c r="P20" s="27"/>
      <c r="Q20" s="27"/>
      <c r="R20" s="27"/>
      <c r="S20" s="27"/>
      <c r="T20" s="27"/>
    </row>
    <row r="21" spans="2:20" x14ac:dyDescent="0.3">
      <c r="B21" s="67"/>
      <c r="C21" s="61"/>
      <c r="D21" s="61"/>
      <c r="E21" s="15" t="s">
        <v>60</v>
      </c>
      <c r="F21" s="16">
        <v>5</v>
      </c>
      <c r="G21" s="17">
        <f>F21 * 생활재료!$M$18</f>
        <v>7</v>
      </c>
      <c r="H21" s="56"/>
      <c r="I21" s="75"/>
      <c r="J21" s="69"/>
      <c r="K21" s="77"/>
      <c r="M21" s="27"/>
      <c r="N21" s="27"/>
      <c r="O21" s="27"/>
      <c r="P21" s="27"/>
      <c r="Q21" s="27"/>
      <c r="R21" s="27"/>
      <c r="S21" s="27"/>
      <c r="T21" s="27"/>
    </row>
    <row r="22" spans="2:20" x14ac:dyDescent="0.3">
      <c r="B22" s="58"/>
      <c r="C22" s="62"/>
      <c r="D22" s="62"/>
      <c r="E22" s="15" t="s">
        <v>80</v>
      </c>
      <c r="F22" s="16">
        <v>32</v>
      </c>
      <c r="G22" s="17">
        <f>F22 * 생활재료!$E$11</f>
        <v>60.16</v>
      </c>
      <c r="H22" s="55"/>
      <c r="I22" s="74"/>
      <c r="J22" s="70"/>
      <c r="K22" s="78"/>
      <c r="M22" s="27"/>
      <c r="N22" s="27"/>
      <c r="O22" s="27"/>
      <c r="P22" s="27"/>
      <c r="Q22" s="27"/>
      <c r="R22" s="27"/>
      <c r="S22" s="27"/>
      <c r="T22" s="27"/>
    </row>
    <row r="23" spans="2:20" x14ac:dyDescent="0.3">
      <c r="B23" s="57" t="s">
        <v>22</v>
      </c>
      <c r="C23" s="60">
        <v>3</v>
      </c>
      <c r="D23" s="60">
        <v>15</v>
      </c>
      <c r="E23" s="15" t="s">
        <v>78</v>
      </c>
      <c r="F23" s="16">
        <v>4</v>
      </c>
      <c r="G23" s="17">
        <f>F23 * 생활재료!$E$13</f>
        <v>5.2</v>
      </c>
      <c r="H23" s="54">
        <f>SUM(G23:G26)</f>
        <v>71.66</v>
      </c>
      <c r="I23" s="73">
        <v>4</v>
      </c>
      <c r="J23" s="68">
        <f>(((I23 * C23) - ROUNDUP((I23 * 5) / 100, 0) * C23 ) - D23) - H23</f>
        <v>-77.66</v>
      </c>
      <c r="K23" s="76">
        <f>(I23 * C23) - ROUNDUP((I23 * 5) / 100, 0) * C23</f>
        <v>9</v>
      </c>
      <c r="M23" s="27"/>
      <c r="N23" s="27"/>
      <c r="O23" s="27"/>
      <c r="P23" s="27"/>
      <c r="Q23" s="27"/>
      <c r="R23" s="27"/>
      <c r="S23" s="27"/>
      <c r="T23" s="27"/>
    </row>
    <row r="24" spans="2:20" x14ac:dyDescent="0.3">
      <c r="B24" s="67"/>
      <c r="C24" s="61"/>
      <c r="D24" s="61"/>
      <c r="E24" s="15" t="s">
        <v>79</v>
      </c>
      <c r="F24" s="16">
        <v>16</v>
      </c>
      <c r="G24" s="17">
        <f>F24 * 생활재료!$E$12</f>
        <v>4.8</v>
      </c>
      <c r="H24" s="56"/>
      <c r="I24" s="75"/>
      <c r="J24" s="69"/>
      <c r="K24" s="77"/>
    </row>
    <row r="25" spans="2:20" x14ac:dyDescent="0.3">
      <c r="B25" s="67"/>
      <c r="C25" s="61"/>
      <c r="D25" s="61"/>
      <c r="E25" s="15" t="s">
        <v>60</v>
      </c>
      <c r="F25" s="16">
        <v>5</v>
      </c>
      <c r="G25" s="17">
        <f>F25 * 생활재료!$E$9</f>
        <v>1.5</v>
      </c>
      <c r="H25" s="56"/>
      <c r="I25" s="75"/>
      <c r="J25" s="69"/>
      <c r="K25" s="77"/>
    </row>
    <row r="26" spans="2:20" x14ac:dyDescent="0.3">
      <c r="B26" s="58"/>
      <c r="C26" s="62"/>
      <c r="D26" s="62"/>
      <c r="E26" s="15" t="s">
        <v>80</v>
      </c>
      <c r="F26" s="16">
        <v>32</v>
      </c>
      <c r="G26" s="17">
        <f>F26 * 생활재료!$E$11</f>
        <v>60.16</v>
      </c>
      <c r="H26" s="55"/>
      <c r="I26" s="74"/>
      <c r="J26" s="70"/>
      <c r="K26" s="78"/>
    </row>
    <row r="27" spans="2:20" x14ac:dyDescent="0.3">
      <c r="B27" s="57" t="s">
        <v>23</v>
      </c>
      <c r="C27" s="60">
        <v>3</v>
      </c>
      <c r="D27" s="60">
        <v>15</v>
      </c>
      <c r="E27" s="15" t="s">
        <v>51</v>
      </c>
      <c r="F27" s="16">
        <v>4</v>
      </c>
      <c r="G27" s="17">
        <f>F27 * 생활재료!$E$10</f>
        <v>5.2</v>
      </c>
      <c r="H27" s="54">
        <f>SUM(G27:G30)</f>
        <v>39.4</v>
      </c>
      <c r="I27" s="73">
        <v>4</v>
      </c>
      <c r="J27" s="68">
        <f>(((I27 * C27) - ROUNDUP((I27 * 5) / 100, 0) * C27 ) - D27) - H27</f>
        <v>-45.4</v>
      </c>
      <c r="K27" s="76">
        <f>(I27 * C27) - ROUNDUP((I27 * 5) / 100, 0) * C27</f>
        <v>9</v>
      </c>
    </row>
    <row r="28" spans="2:20" x14ac:dyDescent="0.3">
      <c r="B28" s="67"/>
      <c r="C28" s="61"/>
      <c r="D28" s="61"/>
      <c r="E28" s="15" t="s">
        <v>46</v>
      </c>
      <c r="F28" s="16">
        <v>16</v>
      </c>
      <c r="G28" s="17">
        <f>F28 * 생활재료!$E$9</f>
        <v>4.8</v>
      </c>
      <c r="H28" s="56"/>
      <c r="I28" s="75"/>
      <c r="J28" s="69"/>
      <c r="K28" s="77"/>
    </row>
    <row r="29" spans="2:20" x14ac:dyDescent="0.3">
      <c r="B29" s="67"/>
      <c r="C29" s="61"/>
      <c r="D29" s="61"/>
      <c r="E29" s="15" t="s">
        <v>60</v>
      </c>
      <c r="F29" s="16">
        <v>5</v>
      </c>
      <c r="G29" s="17">
        <f>F29 * 생활재료!$M$18</f>
        <v>7</v>
      </c>
      <c r="H29" s="56"/>
      <c r="I29" s="75"/>
      <c r="J29" s="69"/>
      <c r="K29" s="77"/>
    </row>
    <row r="30" spans="2:20" x14ac:dyDescent="0.3">
      <c r="B30" s="58"/>
      <c r="C30" s="62"/>
      <c r="D30" s="62"/>
      <c r="E30" s="15" t="s">
        <v>47</v>
      </c>
      <c r="F30" s="16">
        <v>32</v>
      </c>
      <c r="G30" s="17">
        <f>F30 * 생활재료!$E$8</f>
        <v>22.4</v>
      </c>
      <c r="H30" s="55"/>
      <c r="I30" s="74"/>
      <c r="J30" s="70"/>
      <c r="K30" s="78"/>
    </row>
    <row r="31" spans="2:20" x14ac:dyDescent="0.3">
      <c r="B31" s="57" t="s">
        <v>24</v>
      </c>
      <c r="C31" s="60">
        <v>3</v>
      </c>
      <c r="D31" s="60">
        <v>30</v>
      </c>
      <c r="E31" s="15" t="s">
        <v>51</v>
      </c>
      <c r="F31" s="16">
        <v>6</v>
      </c>
      <c r="G31" s="17">
        <f>F31 * 생활재료!$E$10</f>
        <v>7.8000000000000007</v>
      </c>
      <c r="H31" s="54">
        <f>SUM(G31:G35)</f>
        <v>54.199999999999996</v>
      </c>
      <c r="I31" s="73">
        <v>37</v>
      </c>
      <c r="J31" s="68">
        <f>(((I31 * C31) - ROUNDUP((I31 * 5) / 100, 0) * C31 ) - D31) - H31</f>
        <v>20.800000000000004</v>
      </c>
      <c r="K31" s="76">
        <f>(I31 * C31) - ROUNDUP((I31 * 5) / 100, 0) * C31</f>
        <v>105</v>
      </c>
    </row>
    <row r="32" spans="2:20" ht="16.5" customHeight="1" x14ac:dyDescent="0.3">
      <c r="B32" s="67"/>
      <c r="C32" s="61"/>
      <c r="D32" s="61"/>
      <c r="E32" s="15" t="s">
        <v>58</v>
      </c>
      <c r="F32" s="16">
        <v>2</v>
      </c>
      <c r="G32" s="17">
        <f>F32 * 생활재료!$E$19</f>
        <v>2.8</v>
      </c>
      <c r="H32" s="56"/>
      <c r="I32" s="75"/>
      <c r="J32" s="69"/>
      <c r="K32" s="77"/>
    </row>
    <row r="33" spans="2:11" ht="16.5" customHeight="1" x14ac:dyDescent="0.3">
      <c r="B33" s="67"/>
      <c r="C33" s="61"/>
      <c r="D33" s="61"/>
      <c r="E33" s="15" t="s">
        <v>46</v>
      </c>
      <c r="F33" s="16">
        <v>24</v>
      </c>
      <c r="G33" s="17">
        <f>F33 * 생활재료!$E$9</f>
        <v>7.1999999999999993</v>
      </c>
      <c r="H33" s="56"/>
      <c r="I33" s="75"/>
      <c r="J33" s="69"/>
      <c r="K33" s="77"/>
    </row>
    <row r="34" spans="2:11" ht="16.5" customHeight="1" x14ac:dyDescent="0.3">
      <c r="B34" s="67"/>
      <c r="C34" s="61"/>
      <c r="D34" s="61"/>
      <c r="E34" s="15" t="s">
        <v>60</v>
      </c>
      <c r="F34" s="16">
        <v>2</v>
      </c>
      <c r="G34" s="17">
        <f>F34 * 생활재료!$M$18</f>
        <v>2.8</v>
      </c>
      <c r="H34" s="56"/>
      <c r="I34" s="75"/>
      <c r="J34" s="69"/>
      <c r="K34" s="77"/>
    </row>
    <row r="35" spans="2:11" ht="16.5" customHeight="1" x14ac:dyDescent="0.3">
      <c r="B35" s="58"/>
      <c r="C35" s="62"/>
      <c r="D35" s="62"/>
      <c r="E35" s="15" t="s">
        <v>47</v>
      </c>
      <c r="F35" s="16">
        <v>48</v>
      </c>
      <c r="G35" s="17">
        <f>F35 * 생활재료!$E$8</f>
        <v>33.599999999999994</v>
      </c>
      <c r="H35" s="55"/>
      <c r="I35" s="74"/>
      <c r="J35" s="70"/>
      <c r="K35" s="78"/>
    </row>
    <row r="36" spans="2:11" ht="16.5" customHeight="1" x14ac:dyDescent="0.3">
      <c r="B36" s="57" t="s">
        <v>25</v>
      </c>
      <c r="C36" s="60">
        <v>3</v>
      </c>
      <c r="D36" s="60">
        <v>30</v>
      </c>
      <c r="E36" s="15" t="s">
        <v>51</v>
      </c>
      <c r="F36" s="16">
        <v>5</v>
      </c>
      <c r="G36" s="17">
        <f>F36 * 생활재료!$E$10</f>
        <v>6.5</v>
      </c>
      <c r="H36" s="54">
        <f>SUM(G36:G40)</f>
        <v>59.7</v>
      </c>
      <c r="I36" s="73">
        <v>34</v>
      </c>
      <c r="J36" s="68">
        <f>(((I36 * C36) - ROUNDUP((I36 * 5) / 100, 0) * C36 ) - D36) - H36</f>
        <v>6.2999999999999972</v>
      </c>
      <c r="K36" s="76">
        <f>(I36 * C36) - ROUNDUP((I36 * 5) / 100, 0) * C36</f>
        <v>96</v>
      </c>
    </row>
    <row r="37" spans="2:11" ht="16.5" customHeight="1" x14ac:dyDescent="0.3">
      <c r="B37" s="67"/>
      <c r="C37" s="61"/>
      <c r="D37" s="61"/>
      <c r="E37" s="15" t="s">
        <v>55</v>
      </c>
      <c r="F37" s="16">
        <v>2</v>
      </c>
      <c r="G37" s="17">
        <f>F37 * 생활재료!$I$10</f>
        <v>16.399999999999999</v>
      </c>
      <c r="H37" s="56"/>
      <c r="I37" s="75"/>
      <c r="J37" s="69"/>
      <c r="K37" s="77"/>
    </row>
    <row r="38" spans="2:11" ht="16.5" customHeight="1" x14ac:dyDescent="0.3">
      <c r="B38" s="67"/>
      <c r="C38" s="61"/>
      <c r="D38" s="61"/>
      <c r="E38" s="15" t="s">
        <v>46</v>
      </c>
      <c r="F38" s="16">
        <v>20</v>
      </c>
      <c r="G38" s="17">
        <f>F38 * 생활재료!$E$9</f>
        <v>6</v>
      </c>
      <c r="H38" s="56"/>
      <c r="I38" s="75"/>
      <c r="J38" s="69"/>
      <c r="K38" s="77"/>
    </row>
    <row r="39" spans="2:11" ht="16.5" customHeight="1" x14ac:dyDescent="0.3">
      <c r="B39" s="67"/>
      <c r="C39" s="61"/>
      <c r="D39" s="61"/>
      <c r="E39" s="15" t="s">
        <v>60</v>
      </c>
      <c r="F39" s="16">
        <v>2</v>
      </c>
      <c r="G39" s="17">
        <f>F39 * 생활재료!$M$18</f>
        <v>2.8</v>
      </c>
      <c r="H39" s="56"/>
      <c r="I39" s="75"/>
      <c r="J39" s="69"/>
      <c r="K39" s="77"/>
    </row>
    <row r="40" spans="2:11" ht="16.5" customHeight="1" x14ac:dyDescent="0.3">
      <c r="B40" s="58"/>
      <c r="C40" s="62"/>
      <c r="D40" s="62"/>
      <c r="E40" s="15" t="s">
        <v>47</v>
      </c>
      <c r="F40" s="16">
        <v>40</v>
      </c>
      <c r="G40" s="17">
        <f>F40 * 생활재료!$E$8</f>
        <v>28</v>
      </c>
      <c r="H40" s="55"/>
      <c r="I40" s="74"/>
      <c r="J40" s="70"/>
      <c r="K40" s="78"/>
    </row>
    <row r="41" spans="2:11" ht="16.5" customHeight="1" x14ac:dyDescent="0.3"/>
    <row r="42" spans="2:11" ht="16.5" customHeight="1" x14ac:dyDescent="0.3"/>
    <row r="43" spans="2:11" ht="16.5" customHeight="1" x14ac:dyDescent="0.3"/>
    <row r="44" spans="2:11" ht="16.5" customHeight="1" x14ac:dyDescent="0.3"/>
    <row r="45" spans="2:11" ht="16.5" customHeight="1" x14ac:dyDescent="0.3"/>
    <row r="46" spans="2:11" ht="16.5" customHeight="1" x14ac:dyDescent="0.3"/>
    <row r="47" spans="2:11" ht="16.5" customHeight="1" x14ac:dyDescent="0.3"/>
    <row r="48" spans="2:11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</sheetData>
  <mergeCells count="73">
    <mergeCell ref="I36:I40"/>
    <mergeCell ref="I23:I26"/>
    <mergeCell ref="I19:I22"/>
    <mergeCell ref="I27:I30"/>
    <mergeCell ref="J7:J8"/>
    <mergeCell ref="J14:J18"/>
    <mergeCell ref="J36:J40"/>
    <mergeCell ref="J31:J35"/>
    <mergeCell ref="J9:J10"/>
    <mergeCell ref="J11:J13"/>
    <mergeCell ref="K7:K8"/>
    <mergeCell ref="K9:K10"/>
    <mergeCell ref="K11:K13"/>
    <mergeCell ref="K14:K18"/>
    <mergeCell ref="K19:K22"/>
    <mergeCell ref="K31:K35"/>
    <mergeCell ref="K36:K40"/>
    <mergeCell ref="K23:K26"/>
    <mergeCell ref="K27:K30"/>
    <mergeCell ref="I7:I8"/>
    <mergeCell ref="I9:I10"/>
    <mergeCell ref="I11:I13"/>
    <mergeCell ref="I14:I18"/>
    <mergeCell ref="I31:I35"/>
    <mergeCell ref="J19:J22"/>
    <mergeCell ref="J23:J26"/>
    <mergeCell ref="J27:J30"/>
    <mergeCell ref="H31:H35"/>
    <mergeCell ref="H19:H22"/>
    <mergeCell ref="H23:H26"/>
    <mergeCell ref="H27:H30"/>
    <mergeCell ref="B36:B40"/>
    <mergeCell ref="D7:D8"/>
    <mergeCell ref="D9:D10"/>
    <mergeCell ref="D14:D18"/>
    <mergeCell ref="D5:D6"/>
    <mergeCell ref="B14:B18"/>
    <mergeCell ref="B19:B22"/>
    <mergeCell ref="B23:B26"/>
    <mergeCell ref="B27:B30"/>
    <mergeCell ref="B31:B35"/>
    <mergeCell ref="H36:H40"/>
    <mergeCell ref="C9:C10"/>
    <mergeCell ref="C7:C8"/>
    <mergeCell ref="C11:C13"/>
    <mergeCell ref="C14:C18"/>
    <mergeCell ref="C19:C22"/>
    <mergeCell ref="C23:C26"/>
    <mergeCell ref="C27:C30"/>
    <mergeCell ref="C31:C35"/>
    <mergeCell ref="C36:C40"/>
    <mergeCell ref="D11:D13"/>
    <mergeCell ref="D31:D35"/>
    <mergeCell ref="D36:D40"/>
    <mergeCell ref="D27:D30"/>
    <mergeCell ref="D23:D26"/>
    <mergeCell ref="D19:D22"/>
    <mergeCell ref="B1:V1"/>
    <mergeCell ref="B3:K4"/>
    <mergeCell ref="M3:T23"/>
    <mergeCell ref="I5:I6"/>
    <mergeCell ref="J5:J6"/>
    <mergeCell ref="K5:K6"/>
    <mergeCell ref="H7:H8"/>
    <mergeCell ref="H9:H10"/>
    <mergeCell ref="H11:H13"/>
    <mergeCell ref="H14:H18"/>
    <mergeCell ref="C5:C6"/>
    <mergeCell ref="B5:B6"/>
    <mergeCell ref="E5:H5"/>
    <mergeCell ref="B7:B8"/>
    <mergeCell ref="B9:B10"/>
    <mergeCell ref="B11:B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7EE1-C082-4CCD-8094-D186E72F6BA1}">
  <sheetPr>
    <tabColor theme="4"/>
  </sheetPr>
  <dimension ref="B1:V88"/>
  <sheetViews>
    <sheetView zoomScale="85" zoomScaleNormal="85" workbookViewId="0">
      <pane ySplit="1" topLeftCell="A2" activePane="bottomLeft" state="frozen"/>
      <selection pane="bottomLeft" activeCell="M3" sqref="M3:T23"/>
    </sheetView>
  </sheetViews>
  <sheetFormatPr defaultRowHeight="16.5" x14ac:dyDescent="0.3"/>
  <cols>
    <col min="1" max="1" width="3.125" customWidth="1"/>
    <col min="2" max="2" width="12.75" bestFit="1" customWidth="1"/>
    <col min="3" max="4" width="6.125" customWidth="1"/>
    <col min="5" max="5" width="12.125" bestFit="1" customWidth="1"/>
    <col min="6" max="6" width="12.125" customWidth="1"/>
    <col min="7" max="7" width="11.375" bestFit="1" customWidth="1"/>
    <col min="8" max="8" width="12.875" bestFit="1" customWidth="1"/>
    <col min="9" max="9" width="9.625" bestFit="1" customWidth="1"/>
    <col min="10" max="12" width="7.75" bestFit="1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92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B7" s="57" t="s">
        <v>26</v>
      </c>
      <c r="C7" s="60">
        <v>3</v>
      </c>
      <c r="D7" s="60">
        <v>15</v>
      </c>
      <c r="E7" s="15" t="s">
        <v>6</v>
      </c>
      <c r="F7" s="16">
        <v>3</v>
      </c>
      <c r="G7" s="17">
        <f>F7 * 생활재료!$E$13</f>
        <v>3.9000000000000004</v>
      </c>
      <c r="H7" s="54">
        <f>SUM(G7:G10)</f>
        <v>53.339999999999996</v>
      </c>
      <c r="I7" s="82">
        <v>16</v>
      </c>
      <c r="J7" s="68">
        <f>(((I7 * C7) - ROUNDUP((I7 * 5) / 100, 0) * C7 ) - D7) - H7</f>
        <v>-23.339999999999996</v>
      </c>
      <c r="K7" s="79">
        <f>(I7 * C7) - (ROUNDUP((I7 * 5) / 100, 0) * C7)</f>
        <v>45</v>
      </c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B8" s="67"/>
      <c r="C8" s="61"/>
      <c r="D8" s="61"/>
      <c r="E8" s="15" t="s">
        <v>5</v>
      </c>
      <c r="F8" s="16">
        <v>12</v>
      </c>
      <c r="G8" s="17">
        <f>F8 * 생활재료!$E$12</f>
        <v>3.5999999999999996</v>
      </c>
      <c r="H8" s="56"/>
      <c r="I8" s="83"/>
      <c r="J8" s="69"/>
      <c r="K8" s="80"/>
      <c r="M8" s="27"/>
      <c r="N8" s="27"/>
      <c r="O8" s="27"/>
      <c r="P8" s="27"/>
      <c r="Q8" s="27"/>
      <c r="R8" s="27"/>
      <c r="S8" s="27"/>
      <c r="T8" s="27"/>
    </row>
    <row r="9" spans="2:22" x14ac:dyDescent="0.3">
      <c r="B9" s="67"/>
      <c r="C9" s="61"/>
      <c r="D9" s="61"/>
      <c r="E9" s="15" t="s">
        <v>4</v>
      </c>
      <c r="F9" s="16">
        <v>24</v>
      </c>
      <c r="G9" s="17">
        <f>F9 * 생활재료!$E$11</f>
        <v>45.12</v>
      </c>
      <c r="H9" s="56"/>
      <c r="I9" s="83"/>
      <c r="J9" s="69"/>
      <c r="K9" s="80"/>
      <c r="M9" s="27"/>
      <c r="N9" s="27"/>
      <c r="O9" s="27"/>
      <c r="P9" s="27"/>
      <c r="Q9" s="27"/>
      <c r="R9" s="27"/>
      <c r="S9" s="27"/>
      <c r="T9" s="27"/>
    </row>
    <row r="10" spans="2:22" x14ac:dyDescent="0.3">
      <c r="B10" s="58"/>
      <c r="C10" s="62"/>
      <c r="D10" s="62"/>
      <c r="E10" s="15" t="s">
        <v>56</v>
      </c>
      <c r="F10" s="16">
        <v>3</v>
      </c>
      <c r="G10" s="17">
        <f>F10 * 생활재료!$M$8</f>
        <v>0.72</v>
      </c>
      <c r="H10" s="55"/>
      <c r="I10" s="84"/>
      <c r="J10" s="70"/>
      <c r="K10" s="81"/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B11" s="57" t="s">
        <v>27</v>
      </c>
      <c r="C11" s="60">
        <v>3</v>
      </c>
      <c r="D11" s="60">
        <v>15</v>
      </c>
      <c r="E11" s="15" t="s">
        <v>6</v>
      </c>
      <c r="F11" s="16">
        <v>4</v>
      </c>
      <c r="G11" s="17">
        <f>F11 * 생활재료!$E$13</f>
        <v>5.2</v>
      </c>
      <c r="H11" s="54">
        <f>SUM(G11:G14)</f>
        <v>71.959999999999994</v>
      </c>
      <c r="I11" s="82">
        <v>34</v>
      </c>
      <c r="J11" s="68">
        <f>(((I11 * C11) - ROUNDUP((I11 * 5) / 100, 0) * C11 ) - D11) - H11</f>
        <v>9.0400000000000063</v>
      </c>
      <c r="K11" s="79">
        <f>(I11 * C11) - ROUNDUP((I11 * 5) / 100, 0) * C11</f>
        <v>96</v>
      </c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B12" s="67"/>
      <c r="C12" s="61"/>
      <c r="D12" s="61"/>
      <c r="E12" s="15" t="s">
        <v>5</v>
      </c>
      <c r="F12" s="16">
        <v>12</v>
      </c>
      <c r="G12" s="17">
        <f>F12 * 생활재료!$E$12</f>
        <v>3.5999999999999996</v>
      </c>
      <c r="H12" s="56"/>
      <c r="I12" s="83"/>
      <c r="J12" s="69"/>
      <c r="K12" s="80"/>
      <c r="M12" s="27"/>
      <c r="N12" s="27"/>
      <c r="O12" s="27"/>
      <c r="P12" s="27"/>
      <c r="Q12" s="27"/>
      <c r="R12" s="27"/>
      <c r="S12" s="27"/>
      <c r="T12" s="27"/>
    </row>
    <row r="13" spans="2:22" x14ac:dyDescent="0.3">
      <c r="B13" s="67"/>
      <c r="C13" s="61"/>
      <c r="D13" s="61"/>
      <c r="E13" s="15" t="s">
        <v>57</v>
      </c>
      <c r="F13" s="16">
        <v>6</v>
      </c>
      <c r="G13" s="17">
        <f>F13 * 생활재료!$M$9</f>
        <v>3</v>
      </c>
      <c r="H13" s="56"/>
      <c r="I13" s="83"/>
      <c r="J13" s="69"/>
      <c r="K13" s="80"/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B14" s="58"/>
      <c r="C14" s="62"/>
      <c r="D14" s="62"/>
      <c r="E14" s="15" t="s">
        <v>4</v>
      </c>
      <c r="F14" s="16">
        <v>32</v>
      </c>
      <c r="G14" s="17">
        <f>F14 * 생활재료!$E$11</f>
        <v>60.16</v>
      </c>
      <c r="H14" s="55"/>
      <c r="I14" s="84"/>
      <c r="J14" s="70"/>
      <c r="K14" s="81"/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B15" s="57" t="s">
        <v>28</v>
      </c>
      <c r="C15" s="60">
        <v>3</v>
      </c>
      <c r="D15" s="60">
        <v>15</v>
      </c>
      <c r="E15" s="15" t="s">
        <v>6</v>
      </c>
      <c r="F15" s="16">
        <v>4</v>
      </c>
      <c r="G15" s="17">
        <f>F15 * 생활재료!$E$13</f>
        <v>5.2</v>
      </c>
      <c r="H15" s="54">
        <f>SUM(G15:G18)</f>
        <v>71.36</v>
      </c>
      <c r="I15" s="82">
        <v>35</v>
      </c>
      <c r="J15" s="68">
        <f>(((I15 * C15) - ROUNDUP((I15 * 5) / 100, 0) * C15 ) - D15) - H15</f>
        <v>12.64</v>
      </c>
      <c r="K15" s="79">
        <f>(I15 * C15) - ROUNDUP((I15 * 5) / 100, 0) * C15</f>
        <v>99</v>
      </c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B16" s="67"/>
      <c r="C16" s="61"/>
      <c r="D16" s="61"/>
      <c r="E16" s="15" t="s">
        <v>5</v>
      </c>
      <c r="F16" s="16">
        <v>12</v>
      </c>
      <c r="G16" s="17">
        <f>F16 * 생활재료!$E$12</f>
        <v>3.5999999999999996</v>
      </c>
      <c r="H16" s="56"/>
      <c r="I16" s="83"/>
      <c r="J16" s="69"/>
      <c r="K16" s="80"/>
      <c r="M16" s="27"/>
      <c r="N16" s="27"/>
      <c r="O16" s="27"/>
      <c r="P16" s="27"/>
      <c r="Q16" s="27"/>
      <c r="R16" s="27"/>
      <c r="S16" s="27"/>
      <c r="T16" s="27"/>
    </row>
    <row r="17" spans="2:20" ht="16.5" customHeight="1" x14ac:dyDescent="0.3">
      <c r="B17" s="67"/>
      <c r="C17" s="61"/>
      <c r="D17" s="61"/>
      <c r="E17" s="15" t="s">
        <v>56</v>
      </c>
      <c r="F17" s="16">
        <v>10</v>
      </c>
      <c r="G17" s="17">
        <f>F17 * 생활재료!$M$8</f>
        <v>2.4</v>
      </c>
      <c r="H17" s="56"/>
      <c r="I17" s="83"/>
      <c r="J17" s="69"/>
      <c r="K17" s="80"/>
      <c r="M17" s="27"/>
      <c r="N17" s="27"/>
      <c r="O17" s="27"/>
      <c r="P17" s="27"/>
      <c r="Q17" s="27"/>
      <c r="R17" s="27"/>
      <c r="S17" s="27"/>
      <c r="T17" s="27"/>
    </row>
    <row r="18" spans="2:20" ht="16.5" customHeight="1" x14ac:dyDescent="0.3">
      <c r="B18" s="58"/>
      <c r="C18" s="62"/>
      <c r="D18" s="62"/>
      <c r="E18" s="15" t="s">
        <v>4</v>
      </c>
      <c r="F18" s="16">
        <v>32</v>
      </c>
      <c r="G18" s="17">
        <f>F18 * 생활재료!$E$11</f>
        <v>60.16</v>
      </c>
      <c r="H18" s="55"/>
      <c r="I18" s="84"/>
      <c r="J18" s="70"/>
      <c r="K18" s="81"/>
      <c r="M18" s="27"/>
      <c r="N18" s="27"/>
      <c r="O18" s="27"/>
      <c r="P18" s="27"/>
      <c r="Q18" s="27"/>
      <c r="R18" s="27"/>
      <c r="S18" s="27"/>
      <c r="T18" s="27"/>
    </row>
    <row r="19" spans="2:20" ht="20.25" customHeight="1" x14ac:dyDescent="0.3">
      <c r="B19" s="57" t="s">
        <v>29</v>
      </c>
      <c r="C19" s="60">
        <v>3</v>
      </c>
      <c r="D19" s="60">
        <v>15</v>
      </c>
      <c r="E19" s="15" t="s">
        <v>6</v>
      </c>
      <c r="F19" s="16">
        <v>4</v>
      </c>
      <c r="G19" s="17">
        <f>F19 * 생활재료!$E$13</f>
        <v>5.2</v>
      </c>
      <c r="H19" s="54">
        <f>SUM(G19:G22)</f>
        <v>71.959999999999994</v>
      </c>
      <c r="I19" s="82">
        <v>32</v>
      </c>
      <c r="J19" s="68">
        <f>(((I19 * C19) - ROUNDUP((I19 * 5) / 100, 0) * C19 ) - D19) - H19</f>
        <v>3.0400000000000063</v>
      </c>
      <c r="K19" s="79">
        <f>(I19 * C19) - ROUNDUP((I19 * 5) / 100, 0) * C19</f>
        <v>90</v>
      </c>
      <c r="M19" s="27"/>
      <c r="N19" s="27"/>
      <c r="O19" s="27"/>
      <c r="P19" s="27"/>
      <c r="Q19" s="27"/>
      <c r="R19" s="27"/>
      <c r="S19" s="27"/>
      <c r="T19" s="27"/>
    </row>
    <row r="20" spans="2:20" x14ac:dyDescent="0.3">
      <c r="B20" s="67"/>
      <c r="C20" s="61"/>
      <c r="D20" s="61"/>
      <c r="E20" s="15" t="s">
        <v>5</v>
      </c>
      <c r="F20" s="16">
        <v>12</v>
      </c>
      <c r="G20" s="17">
        <f>F20 * 생활재료!$E$12</f>
        <v>3.5999999999999996</v>
      </c>
      <c r="H20" s="56"/>
      <c r="I20" s="83"/>
      <c r="J20" s="69"/>
      <c r="K20" s="80"/>
      <c r="M20" s="27"/>
      <c r="N20" s="27"/>
      <c r="O20" s="27"/>
      <c r="P20" s="27"/>
      <c r="Q20" s="27"/>
      <c r="R20" s="27"/>
      <c r="S20" s="27"/>
      <c r="T20" s="27"/>
    </row>
    <row r="21" spans="2:20" x14ac:dyDescent="0.3">
      <c r="B21" s="67"/>
      <c r="C21" s="61"/>
      <c r="D21" s="61"/>
      <c r="E21" s="15" t="s">
        <v>57</v>
      </c>
      <c r="F21" s="16">
        <v>6</v>
      </c>
      <c r="G21" s="17">
        <f>F21 * 생활재료!$M$9</f>
        <v>3</v>
      </c>
      <c r="H21" s="56"/>
      <c r="I21" s="83"/>
      <c r="J21" s="69"/>
      <c r="K21" s="80"/>
      <c r="M21" s="27"/>
      <c r="N21" s="27"/>
      <c r="O21" s="27"/>
      <c r="P21" s="27"/>
      <c r="Q21" s="27"/>
      <c r="R21" s="27"/>
      <c r="S21" s="27"/>
      <c r="T21" s="27"/>
    </row>
    <row r="22" spans="2:20" x14ac:dyDescent="0.3">
      <c r="B22" s="58"/>
      <c r="C22" s="62"/>
      <c r="D22" s="62"/>
      <c r="E22" s="15" t="s">
        <v>4</v>
      </c>
      <c r="F22" s="16">
        <v>32</v>
      </c>
      <c r="G22" s="17">
        <f>F22 * 생활재료!$E$11</f>
        <v>60.16</v>
      </c>
      <c r="H22" s="55"/>
      <c r="I22" s="84"/>
      <c r="J22" s="70"/>
      <c r="K22" s="81"/>
      <c r="M22" s="27"/>
      <c r="N22" s="27"/>
      <c r="O22" s="27"/>
      <c r="P22" s="27"/>
      <c r="Q22" s="27"/>
      <c r="R22" s="27"/>
      <c r="S22" s="27"/>
      <c r="T22" s="27"/>
    </row>
    <row r="23" spans="2:20" x14ac:dyDescent="0.3">
      <c r="B23" s="57" t="s">
        <v>30</v>
      </c>
      <c r="C23" s="60">
        <v>3</v>
      </c>
      <c r="D23" s="60">
        <v>15</v>
      </c>
      <c r="E23" s="15" t="s">
        <v>6</v>
      </c>
      <c r="F23" s="16">
        <v>4</v>
      </c>
      <c r="G23" s="17">
        <f>F23 * 생활재료!$E$13</f>
        <v>5.2</v>
      </c>
      <c r="H23" s="54">
        <f>SUM(G23:G26)</f>
        <v>72.66</v>
      </c>
      <c r="I23" s="82">
        <v>34</v>
      </c>
      <c r="J23" s="68">
        <f>(((I23 * C23) - ROUNDUP((I23 * 5) / 100, 0) * C23 ) - D23) - H23</f>
        <v>8.3400000000000034</v>
      </c>
      <c r="K23" s="79">
        <f>(I23 * C23) - ROUNDUP((I23 * 5) / 100, 0) * C23</f>
        <v>96</v>
      </c>
      <c r="M23" s="27"/>
      <c r="N23" s="27"/>
      <c r="O23" s="27"/>
      <c r="P23" s="27"/>
      <c r="Q23" s="27"/>
      <c r="R23" s="27"/>
      <c r="S23" s="27"/>
      <c r="T23" s="27"/>
    </row>
    <row r="24" spans="2:20" x14ac:dyDescent="0.3">
      <c r="B24" s="67"/>
      <c r="C24" s="61"/>
      <c r="D24" s="61"/>
      <c r="E24" s="15" t="s">
        <v>5</v>
      </c>
      <c r="F24" s="16">
        <v>16</v>
      </c>
      <c r="G24" s="17">
        <f>F24 * 생활재료!$E$12</f>
        <v>4.8</v>
      </c>
      <c r="H24" s="56"/>
      <c r="I24" s="83"/>
      <c r="J24" s="69"/>
      <c r="K24" s="80"/>
    </row>
    <row r="25" spans="2:20" x14ac:dyDescent="0.3">
      <c r="B25" s="67"/>
      <c r="C25" s="61"/>
      <c r="D25" s="61"/>
      <c r="E25" s="15" t="s">
        <v>57</v>
      </c>
      <c r="F25" s="16">
        <v>5</v>
      </c>
      <c r="G25" s="17">
        <f>F25 * 생활재료!$M$9</f>
        <v>2.5</v>
      </c>
      <c r="H25" s="56"/>
      <c r="I25" s="83"/>
      <c r="J25" s="69"/>
      <c r="K25" s="80"/>
    </row>
    <row r="26" spans="2:20" x14ac:dyDescent="0.3">
      <c r="B26" s="58"/>
      <c r="C26" s="62"/>
      <c r="D26" s="62"/>
      <c r="E26" s="15" t="s">
        <v>4</v>
      </c>
      <c r="F26" s="16">
        <v>32</v>
      </c>
      <c r="G26" s="17">
        <f>F26 * 생활재료!$E$11</f>
        <v>60.16</v>
      </c>
      <c r="H26" s="55"/>
      <c r="I26" s="84"/>
      <c r="J26" s="70"/>
      <c r="K26" s="81"/>
    </row>
    <row r="32" spans="2:20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</sheetData>
  <mergeCells count="45">
    <mergeCell ref="B1:V1"/>
    <mergeCell ref="B3:K4"/>
    <mergeCell ref="M3:T23"/>
    <mergeCell ref="B5:B6"/>
    <mergeCell ref="C5:C6"/>
    <mergeCell ref="D5:D6"/>
    <mergeCell ref="E5:H5"/>
    <mergeCell ref="I5:I6"/>
    <mergeCell ref="J5:J6"/>
    <mergeCell ref="K5:K6"/>
    <mergeCell ref="K11:K14"/>
    <mergeCell ref="B7:B10"/>
    <mergeCell ref="C7:C10"/>
    <mergeCell ref="D7:D10"/>
    <mergeCell ref="H7:H10"/>
    <mergeCell ref="I7:I10"/>
    <mergeCell ref="J7:J10"/>
    <mergeCell ref="K7:K10"/>
    <mergeCell ref="B11:B14"/>
    <mergeCell ref="C11:C14"/>
    <mergeCell ref="D11:D14"/>
    <mergeCell ref="H11:H14"/>
    <mergeCell ref="I11:I14"/>
    <mergeCell ref="J11:J14"/>
    <mergeCell ref="K15:K18"/>
    <mergeCell ref="B19:B22"/>
    <mergeCell ref="C19:C22"/>
    <mergeCell ref="D19:D22"/>
    <mergeCell ref="H19:H22"/>
    <mergeCell ref="I19:I22"/>
    <mergeCell ref="J19:J22"/>
    <mergeCell ref="K19:K22"/>
    <mergeCell ref="B15:B18"/>
    <mergeCell ref="C15:C18"/>
    <mergeCell ref="D15:D18"/>
    <mergeCell ref="H15:H18"/>
    <mergeCell ref="I15:I18"/>
    <mergeCell ref="J15:J18"/>
    <mergeCell ref="K23:K26"/>
    <mergeCell ref="B23:B26"/>
    <mergeCell ref="C23:C26"/>
    <mergeCell ref="D23:D26"/>
    <mergeCell ref="H23:H26"/>
    <mergeCell ref="I23:I26"/>
    <mergeCell ref="J23:J2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8C41-9461-4E39-98F3-6BB2490BB959}">
  <sheetPr>
    <tabColor theme="4"/>
  </sheetPr>
  <dimension ref="B1:V88"/>
  <sheetViews>
    <sheetView tabSelected="1" zoomScale="130" zoomScaleNormal="130" workbookViewId="0">
      <pane ySplit="1" topLeftCell="A2" activePane="bottomLeft" state="frozen"/>
      <selection pane="bottomLeft" activeCell="M3" sqref="M3:T23"/>
    </sheetView>
  </sheetViews>
  <sheetFormatPr defaultRowHeight="16.5" x14ac:dyDescent="0.3"/>
  <cols>
    <col min="1" max="1" width="3.125" customWidth="1"/>
    <col min="2" max="2" width="12.75" bestFit="1" customWidth="1"/>
    <col min="3" max="4" width="6.125" customWidth="1"/>
    <col min="5" max="5" width="12.125" bestFit="1" customWidth="1"/>
    <col min="6" max="6" width="12.125" customWidth="1"/>
    <col min="7" max="7" width="11.375" bestFit="1" customWidth="1"/>
    <col min="8" max="8" width="12.875" bestFit="1" customWidth="1"/>
    <col min="9" max="9" width="9.625" bestFit="1" customWidth="1"/>
    <col min="10" max="12" width="7.75" bestFit="1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93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B7" s="57" t="s">
        <v>31</v>
      </c>
      <c r="C7" s="60">
        <v>3</v>
      </c>
      <c r="D7" s="60">
        <v>15</v>
      </c>
      <c r="E7" s="15" t="s">
        <v>6</v>
      </c>
      <c r="F7" s="16">
        <v>3</v>
      </c>
      <c r="G7" s="17">
        <f>F7 * 생활재료!$E$13</f>
        <v>3.9000000000000004</v>
      </c>
      <c r="H7" s="54">
        <f>SUM(G7:G10)</f>
        <v>53.339999999999996</v>
      </c>
      <c r="I7" s="82">
        <v>29</v>
      </c>
      <c r="J7" s="68">
        <f t="shared" ref="J7" si="0">(((I7 * C7) - ROUNDUP((I7 * 5) / 100, 0) * C7 ) - D7) - H7</f>
        <v>12.660000000000004</v>
      </c>
      <c r="K7" s="79">
        <f>(I7 * C7) - ROUNDUP((I7 * 5) / 100, 0) * C7</f>
        <v>81</v>
      </c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B8" s="67"/>
      <c r="C8" s="61"/>
      <c r="D8" s="61"/>
      <c r="E8" s="15" t="s">
        <v>5</v>
      </c>
      <c r="F8" s="16">
        <v>12</v>
      </c>
      <c r="G8" s="17">
        <f>F8 * 생활재료!$E$12</f>
        <v>3.5999999999999996</v>
      </c>
      <c r="H8" s="56"/>
      <c r="I8" s="83"/>
      <c r="J8" s="69"/>
      <c r="K8" s="80"/>
      <c r="M8" s="27"/>
      <c r="N8" s="27"/>
      <c r="O8" s="27"/>
      <c r="P8" s="27"/>
      <c r="Q8" s="27"/>
      <c r="R8" s="27"/>
      <c r="S8" s="27"/>
      <c r="T8" s="27"/>
    </row>
    <row r="9" spans="2:22" x14ac:dyDescent="0.3">
      <c r="B9" s="67"/>
      <c r="C9" s="61"/>
      <c r="D9" s="61"/>
      <c r="E9" s="15" t="s">
        <v>4</v>
      </c>
      <c r="F9" s="16">
        <v>24</v>
      </c>
      <c r="G9" s="17">
        <f>F9 * 생활재료!$E$11</f>
        <v>45.12</v>
      </c>
      <c r="H9" s="56"/>
      <c r="I9" s="83"/>
      <c r="J9" s="69"/>
      <c r="K9" s="80"/>
      <c r="M9" s="27"/>
      <c r="N9" s="27"/>
      <c r="O9" s="27"/>
      <c r="P9" s="27"/>
      <c r="Q9" s="27"/>
      <c r="R9" s="27"/>
      <c r="S9" s="27"/>
      <c r="T9" s="27"/>
    </row>
    <row r="10" spans="2:22" x14ac:dyDescent="0.3">
      <c r="B10" s="58"/>
      <c r="C10" s="62"/>
      <c r="D10" s="62"/>
      <c r="E10" s="15" t="s">
        <v>56</v>
      </c>
      <c r="F10" s="16">
        <v>3</v>
      </c>
      <c r="G10" s="17">
        <f>F10 * 생활재료!$M$8</f>
        <v>0.72</v>
      </c>
      <c r="H10" s="55"/>
      <c r="I10" s="84"/>
      <c r="J10" s="70"/>
      <c r="K10" s="81"/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B11" s="57" t="s">
        <v>32</v>
      </c>
      <c r="C11" s="60">
        <v>3</v>
      </c>
      <c r="D11" s="60">
        <v>15</v>
      </c>
      <c r="E11" s="15" t="s">
        <v>6</v>
      </c>
      <c r="F11" s="16">
        <v>3</v>
      </c>
      <c r="G11" s="17">
        <f>F11 * 생활재료!$E$13</f>
        <v>3.9000000000000004</v>
      </c>
      <c r="H11" s="54">
        <f>SUM(G11:G14)</f>
        <v>57.72</v>
      </c>
      <c r="I11" s="82">
        <v>31</v>
      </c>
      <c r="J11" s="68">
        <f t="shared" ref="J11" si="1">(((I11 * C11) - ROUNDUP((I11 * 5) / 100, 0) * C11 ) - D11) - H11</f>
        <v>14.280000000000001</v>
      </c>
      <c r="K11" s="79">
        <f>(I11 * C11) - ROUNDUP((I11 * 5) / 100, 0) * C11</f>
        <v>87</v>
      </c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B12" s="67"/>
      <c r="C12" s="61"/>
      <c r="D12" s="61"/>
      <c r="E12" s="15" t="s">
        <v>5</v>
      </c>
      <c r="F12" s="16">
        <v>12</v>
      </c>
      <c r="G12" s="17">
        <f>F12 * 생활재료!$E$12</f>
        <v>3.5999999999999996</v>
      </c>
      <c r="H12" s="56"/>
      <c r="I12" s="83"/>
      <c r="J12" s="69"/>
      <c r="K12" s="80"/>
      <c r="M12" s="27"/>
      <c r="N12" s="27"/>
      <c r="O12" s="27"/>
      <c r="P12" s="27"/>
      <c r="Q12" s="27"/>
      <c r="R12" s="27"/>
      <c r="S12" s="27"/>
      <c r="T12" s="27"/>
    </row>
    <row r="13" spans="2:22" x14ac:dyDescent="0.3">
      <c r="B13" s="67"/>
      <c r="C13" s="61"/>
      <c r="D13" s="61"/>
      <c r="E13" s="15" t="s">
        <v>54</v>
      </c>
      <c r="F13" s="16">
        <v>3</v>
      </c>
      <c r="G13" s="17">
        <f>F13 * 생활재료!$I$9</f>
        <v>5.0999999999999996</v>
      </c>
      <c r="H13" s="56"/>
      <c r="I13" s="83"/>
      <c r="J13" s="69"/>
      <c r="K13" s="80"/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B14" s="58"/>
      <c r="C14" s="62"/>
      <c r="D14" s="62"/>
      <c r="E14" s="15" t="s">
        <v>4</v>
      </c>
      <c r="F14" s="16">
        <v>24</v>
      </c>
      <c r="G14" s="17">
        <f>F14 * 생활재료!$E$11</f>
        <v>45.12</v>
      </c>
      <c r="H14" s="55"/>
      <c r="I14" s="84"/>
      <c r="J14" s="70"/>
      <c r="K14" s="81"/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B15" s="57" t="s">
        <v>33</v>
      </c>
      <c r="C15" s="60">
        <v>3</v>
      </c>
      <c r="D15" s="60">
        <v>15</v>
      </c>
      <c r="E15" s="15" t="s">
        <v>6</v>
      </c>
      <c r="F15" s="16">
        <v>3</v>
      </c>
      <c r="G15" s="17">
        <f>F15 * 생활재료!$E$13</f>
        <v>3.9000000000000004</v>
      </c>
      <c r="H15" s="54">
        <f>SUM(G15:G18)</f>
        <v>53.82</v>
      </c>
      <c r="I15" s="82">
        <v>33</v>
      </c>
      <c r="J15" s="68">
        <f t="shared" ref="J15" si="2">(((I15 * C15) - ROUNDUP((I15 * 5) / 100, 0) * C15 ) - D15) - H15</f>
        <v>24.18</v>
      </c>
      <c r="K15" s="79">
        <f>(I15 * C15) - ROUNDUP((I15 * 5) / 100, 0) * C15</f>
        <v>93</v>
      </c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B16" s="67"/>
      <c r="C16" s="61"/>
      <c r="D16" s="61"/>
      <c r="E16" s="15" t="s">
        <v>5</v>
      </c>
      <c r="F16" s="16">
        <v>12</v>
      </c>
      <c r="G16" s="17">
        <f>F16 * 생활재료!$E$12</f>
        <v>3.5999999999999996</v>
      </c>
      <c r="H16" s="56"/>
      <c r="I16" s="83"/>
      <c r="J16" s="69"/>
      <c r="K16" s="80"/>
      <c r="M16" s="27"/>
      <c r="N16" s="27"/>
      <c r="O16" s="27"/>
      <c r="P16" s="27"/>
      <c r="Q16" s="27"/>
      <c r="R16" s="27"/>
      <c r="S16" s="27"/>
      <c r="T16" s="27"/>
    </row>
    <row r="17" spans="2:20" ht="16.5" customHeight="1" x14ac:dyDescent="0.3">
      <c r="B17" s="67"/>
      <c r="C17" s="61"/>
      <c r="D17" s="61"/>
      <c r="E17" s="15" t="s">
        <v>4</v>
      </c>
      <c r="F17" s="16">
        <v>24</v>
      </c>
      <c r="G17" s="17">
        <f>F17 * 생활재료!$E$11</f>
        <v>45.12</v>
      </c>
      <c r="H17" s="56"/>
      <c r="I17" s="83"/>
      <c r="J17" s="69"/>
      <c r="K17" s="80"/>
      <c r="M17" s="27"/>
      <c r="N17" s="27"/>
      <c r="O17" s="27"/>
      <c r="P17" s="27"/>
      <c r="Q17" s="27"/>
      <c r="R17" s="27"/>
      <c r="S17" s="27"/>
      <c r="T17" s="27"/>
    </row>
    <row r="18" spans="2:20" ht="16.5" customHeight="1" x14ac:dyDescent="0.3">
      <c r="B18" s="58"/>
      <c r="C18" s="62"/>
      <c r="D18" s="62"/>
      <c r="E18" s="15" t="s">
        <v>56</v>
      </c>
      <c r="F18" s="16">
        <v>5</v>
      </c>
      <c r="G18" s="17">
        <f>F18 * 생활재료!$M$8</f>
        <v>1.2</v>
      </c>
      <c r="H18" s="55"/>
      <c r="I18" s="84"/>
      <c r="J18" s="70"/>
      <c r="K18" s="81"/>
      <c r="M18" s="27"/>
      <c r="N18" s="27"/>
      <c r="O18" s="27"/>
      <c r="P18" s="27"/>
      <c r="Q18" s="27"/>
      <c r="R18" s="27"/>
      <c r="S18" s="27"/>
      <c r="T18" s="27"/>
    </row>
    <row r="19" spans="2:20" ht="20.25" customHeight="1" x14ac:dyDescent="0.3">
      <c r="B19" s="57" t="s">
        <v>34</v>
      </c>
      <c r="C19" s="60">
        <v>3</v>
      </c>
      <c r="D19" s="60">
        <v>15</v>
      </c>
      <c r="E19" s="15" t="s">
        <v>6</v>
      </c>
      <c r="F19" s="16">
        <v>3</v>
      </c>
      <c r="G19" s="17">
        <f>F19 * 생활재료!$E$13</f>
        <v>3.9000000000000004</v>
      </c>
      <c r="H19" s="54">
        <f>SUM(G19:G22)</f>
        <v>53.82</v>
      </c>
      <c r="I19" s="82">
        <v>11</v>
      </c>
      <c r="J19" s="68">
        <f t="shared" ref="J19" si="3">(((I19 * C19) - ROUNDUP((I19 * 5) / 100, 0) * C19 ) - D19) - H19</f>
        <v>-38.82</v>
      </c>
      <c r="K19" s="79">
        <f>(I19 * C19) - ROUNDUP((I19 * 5) / 100, 0) * C19</f>
        <v>30</v>
      </c>
      <c r="M19" s="27"/>
      <c r="N19" s="27"/>
      <c r="O19" s="27"/>
      <c r="P19" s="27"/>
      <c r="Q19" s="27"/>
      <c r="R19" s="27"/>
      <c r="S19" s="27"/>
      <c r="T19" s="27"/>
    </row>
    <row r="20" spans="2:20" x14ac:dyDescent="0.3">
      <c r="B20" s="67"/>
      <c r="C20" s="61"/>
      <c r="D20" s="61"/>
      <c r="E20" s="15" t="s">
        <v>5</v>
      </c>
      <c r="F20" s="16">
        <v>12</v>
      </c>
      <c r="G20" s="17">
        <f>F20 * 생활재료!$E$12</f>
        <v>3.5999999999999996</v>
      </c>
      <c r="H20" s="56"/>
      <c r="I20" s="83"/>
      <c r="J20" s="69"/>
      <c r="K20" s="80"/>
      <c r="M20" s="27"/>
      <c r="N20" s="27"/>
      <c r="O20" s="27"/>
      <c r="P20" s="27"/>
      <c r="Q20" s="27"/>
      <c r="R20" s="27"/>
      <c r="S20" s="27"/>
      <c r="T20" s="27"/>
    </row>
    <row r="21" spans="2:20" x14ac:dyDescent="0.3">
      <c r="B21" s="67"/>
      <c r="C21" s="61"/>
      <c r="D21" s="61"/>
      <c r="E21" s="15" t="s">
        <v>4</v>
      </c>
      <c r="F21" s="16">
        <v>24</v>
      </c>
      <c r="G21" s="17">
        <f>F21 * 생활재료!$E$11</f>
        <v>45.12</v>
      </c>
      <c r="H21" s="56"/>
      <c r="I21" s="83"/>
      <c r="J21" s="69"/>
      <c r="K21" s="80"/>
      <c r="M21" s="27"/>
      <c r="N21" s="27"/>
      <c r="O21" s="27"/>
      <c r="P21" s="27"/>
      <c r="Q21" s="27"/>
      <c r="R21" s="27"/>
      <c r="S21" s="27"/>
      <c r="T21" s="27"/>
    </row>
    <row r="22" spans="2:20" x14ac:dyDescent="0.3">
      <c r="B22" s="58"/>
      <c r="C22" s="62"/>
      <c r="D22" s="62"/>
      <c r="E22" s="15" t="s">
        <v>56</v>
      </c>
      <c r="F22" s="16">
        <v>5</v>
      </c>
      <c r="G22" s="17">
        <f>F22 * 생활재료!$M$8</f>
        <v>1.2</v>
      </c>
      <c r="H22" s="55"/>
      <c r="I22" s="84"/>
      <c r="J22" s="70"/>
      <c r="K22" s="81"/>
      <c r="M22" s="27"/>
      <c r="N22" s="27"/>
      <c r="O22" s="27"/>
      <c r="P22" s="27"/>
      <c r="Q22" s="27"/>
      <c r="R22" s="27"/>
      <c r="S22" s="27"/>
      <c r="T22" s="27"/>
    </row>
    <row r="23" spans="2:20" x14ac:dyDescent="0.3">
      <c r="B23" s="57" t="s">
        <v>35</v>
      </c>
      <c r="C23" s="60">
        <v>3</v>
      </c>
      <c r="D23" s="60">
        <v>15</v>
      </c>
      <c r="E23" s="15" t="s">
        <v>6</v>
      </c>
      <c r="F23" s="16">
        <v>3</v>
      </c>
      <c r="G23" s="17">
        <f>F23 * 생활재료!$E$13</f>
        <v>3.9000000000000004</v>
      </c>
      <c r="H23" s="54">
        <f>SUM(G23:G26)</f>
        <v>57.72</v>
      </c>
      <c r="I23" s="82">
        <v>29</v>
      </c>
      <c r="J23" s="68">
        <f t="shared" ref="J23" si="4">(((I23 * C23) - ROUNDUP((I23 * 5) / 100, 0) * C23 ) - D23) - H23</f>
        <v>8.2800000000000011</v>
      </c>
      <c r="K23" s="79">
        <f>(I23 * C23) - ROUNDUP((I23 * 5) / 100, 0) * C23</f>
        <v>81</v>
      </c>
      <c r="M23" s="27"/>
      <c r="N23" s="27"/>
      <c r="O23" s="27"/>
      <c r="P23" s="27"/>
      <c r="Q23" s="27"/>
      <c r="R23" s="27"/>
      <c r="S23" s="27"/>
      <c r="T23" s="27"/>
    </row>
    <row r="24" spans="2:20" x14ac:dyDescent="0.3">
      <c r="B24" s="67"/>
      <c r="C24" s="61"/>
      <c r="D24" s="61"/>
      <c r="E24" s="15" t="s">
        <v>5</v>
      </c>
      <c r="F24" s="16">
        <v>12</v>
      </c>
      <c r="G24" s="17">
        <f>F24 * 생활재료!$E$12</f>
        <v>3.5999999999999996</v>
      </c>
      <c r="H24" s="56"/>
      <c r="I24" s="83"/>
      <c r="J24" s="69"/>
      <c r="K24" s="80"/>
    </row>
    <row r="25" spans="2:20" x14ac:dyDescent="0.3">
      <c r="B25" s="67"/>
      <c r="C25" s="61"/>
      <c r="D25" s="61"/>
      <c r="E25" s="15" t="s">
        <v>54</v>
      </c>
      <c r="F25" s="16">
        <v>3</v>
      </c>
      <c r="G25" s="17">
        <f>F25 * 생활재료!$I$9</f>
        <v>5.0999999999999996</v>
      </c>
      <c r="H25" s="56"/>
      <c r="I25" s="83"/>
      <c r="J25" s="69"/>
      <c r="K25" s="80"/>
    </row>
    <row r="26" spans="2:20" x14ac:dyDescent="0.3">
      <c r="B26" s="58"/>
      <c r="C26" s="62"/>
      <c r="D26" s="62"/>
      <c r="E26" s="15" t="s">
        <v>4</v>
      </c>
      <c r="F26" s="16">
        <v>24</v>
      </c>
      <c r="G26" s="17">
        <f>F26 * 생활재료!$E$11</f>
        <v>45.12</v>
      </c>
      <c r="H26" s="55"/>
      <c r="I26" s="84"/>
      <c r="J26" s="70"/>
      <c r="K26" s="81"/>
    </row>
    <row r="27" spans="2:20" x14ac:dyDescent="0.3">
      <c r="B27" s="57" t="s">
        <v>84</v>
      </c>
      <c r="C27" s="60">
        <v>3</v>
      </c>
      <c r="D27" s="60">
        <v>15</v>
      </c>
      <c r="E27" s="15" t="s">
        <v>6</v>
      </c>
      <c r="F27" s="16">
        <v>3</v>
      </c>
      <c r="G27" s="17">
        <f>F27 * 생활재료!$E$13</f>
        <v>3.9000000000000004</v>
      </c>
      <c r="H27" s="54">
        <f>SUM(G27:G30)</f>
        <v>57.72</v>
      </c>
      <c r="I27" s="82">
        <v>29</v>
      </c>
      <c r="J27" s="68">
        <f t="shared" ref="J27" si="5">(((I27 * C27) - ROUNDUP((I27 * 5) / 100, 0) * C27 ) - D27) - H27</f>
        <v>8.2800000000000011</v>
      </c>
      <c r="K27" s="79">
        <f>(I27 * C27) - ROUNDUP((I27 * 5) / 100, 0) * C27</f>
        <v>81</v>
      </c>
    </row>
    <row r="28" spans="2:20" x14ac:dyDescent="0.3">
      <c r="B28" s="67"/>
      <c r="C28" s="61"/>
      <c r="D28" s="61"/>
      <c r="E28" s="15" t="s">
        <v>5</v>
      </c>
      <c r="F28" s="16">
        <v>12</v>
      </c>
      <c r="G28" s="17">
        <f>F28 * 생활재료!$E$12</f>
        <v>3.5999999999999996</v>
      </c>
      <c r="H28" s="56"/>
      <c r="I28" s="83"/>
      <c r="J28" s="69"/>
      <c r="K28" s="80"/>
    </row>
    <row r="29" spans="2:20" x14ac:dyDescent="0.3">
      <c r="B29" s="67"/>
      <c r="C29" s="61"/>
      <c r="D29" s="61"/>
      <c r="E29" s="15" t="s">
        <v>54</v>
      </c>
      <c r="F29" s="16">
        <v>3</v>
      </c>
      <c r="G29" s="17">
        <f>F29 * 생활재료!$I$9</f>
        <v>5.0999999999999996</v>
      </c>
      <c r="H29" s="56"/>
      <c r="I29" s="83"/>
      <c r="J29" s="69"/>
      <c r="K29" s="80"/>
    </row>
    <row r="30" spans="2:20" x14ac:dyDescent="0.3">
      <c r="B30" s="58"/>
      <c r="C30" s="62"/>
      <c r="D30" s="62"/>
      <c r="E30" s="15" t="s">
        <v>4</v>
      </c>
      <c r="F30" s="16">
        <v>24</v>
      </c>
      <c r="G30" s="17">
        <f>F30 * 생활재료!$E$11</f>
        <v>45.12</v>
      </c>
      <c r="H30" s="55"/>
      <c r="I30" s="84"/>
      <c r="J30" s="70"/>
      <c r="K30" s="81"/>
    </row>
    <row r="31" spans="2:20" x14ac:dyDescent="0.3">
      <c r="B31" s="57" t="s">
        <v>36</v>
      </c>
      <c r="C31" s="60">
        <v>3</v>
      </c>
      <c r="D31" s="60">
        <v>15</v>
      </c>
      <c r="E31" s="15" t="s">
        <v>6</v>
      </c>
      <c r="F31" s="16">
        <v>3</v>
      </c>
      <c r="G31" s="17">
        <f>F31 * 생활재료!$E$13</f>
        <v>3.9000000000000004</v>
      </c>
      <c r="H31" s="54">
        <f>SUM(G31:G34)</f>
        <v>53.82</v>
      </c>
      <c r="I31" s="82">
        <v>29</v>
      </c>
      <c r="J31" s="68">
        <f t="shared" ref="J31" si="6">(((I31 * C31) - ROUNDUP((I31 * 5) / 100, 0) * C31 ) - D31) - H31</f>
        <v>12.18</v>
      </c>
      <c r="K31" s="79">
        <f>(I31 * C31) - ROUNDUP((I31 * 5) / 100, 0) * C31</f>
        <v>81</v>
      </c>
    </row>
    <row r="32" spans="2:20" ht="16.5" customHeight="1" x14ac:dyDescent="0.3">
      <c r="B32" s="67"/>
      <c r="C32" s="61"/>
      <c r="D32" s="61"/>
      <c r="E32" s="15" t="s">
        <v>5</v>
      </c>
      <c r="F32" s="16">
        <v>12</v>
      </c>
      <c r="G32" s="17">
        <f>F32 * 생활재료!$E$12</f>
        <v>3.5999999999999996</v>
      </c>
      <c r="H32" s="56"/>
      <c r="I32" s="83"/>
      <c r="J32" s="69"/>
      <c r="K32" s="80"/>
    </row>
    <row r="33" spans="2:11" ht="16.5" customHeight="1" x14ac:dyDescent="0.3">
      <c r="B33" s="67"/>
      <c r="C33" s="61"/>
      <c r="D33" s="61"/>
      <c r="E33" s="15" t="s">
        <v>4</v>
      </c>
      <c r="F33" s="16">
        <v>24</v>
      </c>
      <c r="G33" s="17">
        <f>F33 * 생활재료!$E$11</f>
        <v>45.12</v>
      </c>
      <c r="H33" s="56"/>
      <c r="I33" s="83"/>
      <c r="J33" s="69"/>
      <c r="K33" s="80"/>
    </row>
    <row r="34" spans="2:11" ht="16.5" customHeight="1" x14ac:dyDescent="0.3">
      <c r="B34" s="58"/>
      <c r="C34" s="62"/>
      <c r="D34" s="62"/>
      <c r="E34" s="15" t="s">
        <v>56</v>
      </c>
      <c r="F34" s="16">
        <v>5</v>
      </c>
      <c r="G34" s="17">
        <f>F34 * 생활재료!$M$8</f>
        <v>1.2</v>
      </c>
      <c r="H34" s="55"/>
      <c r="I34" s="84"/>
      <c r="J34" s="70"/>
      <c r="K34" s="81"/>
    </row>
    <row r="35" spans="2:11" ht="16.5" customHeight="1" x14ac:dyDescent="0.3"/>
    <row r="36" spans="2:11" ht="16.5" customHeight="1" x14ac:dyDescent="0.3"/>
    <row r="37" spans="2:11" ht="16.5" customHeight="1" x14ac:dyDescent="0.3"/>
    <row r="38" spans="2:11" ht="16.5" customHeight="1" x14ac:dyDescent="0.3"/>
    <row r="39" spans="2:11" ht="16.5" customHeight="1" x14ac:dyDescent="0.3"/>
    <row r="40" spans="2:11" ht="16.5" customHeight="1" x14ac:dyDescent="0.3"/>
    <row r="41" spans="2:11" ht="16.5" customHeight="1" x14ac:dyDescent="0.3"/>
    <row r="42" spans="2:11" ht="16.5" customHeight="1" x14ac:dyDescent="0.3"/>
    <row r="43" spans="2:11" ht="16.5" customHeight="1" x14ac:dyDescent="0.3"/>
    <row r="44" spans="2:11" ht="16.5" customHeight="1" x14ac:dyDescent="0.3"/>
    <row r="45" spans="2:11" ht="16.5" customHeight="1" x14ac:dyDescent="0.3"/>
    <row r="46" spans="2:11" ht="16.5" customHeight="1" x14ac:dyDescent="0.3"/>
    <row r="47" spans="2:11" ht="16.5" customHeight="1" x14ac:dyDescent="0.3"/>
    <row r="48" spans="2:11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</sheetData>
  <mergeCells count="59">
    <mergeCell ref="B1:V1"/>
    <mergeCell ref="B3:K4"/>
    <mergeCell ref="M3:T23"/>
    <mergeCell ref="B5:B6"/>
    <mergeCell ref="C5:C6"/>
    <mergeCell ref="D5:D6"/>
    <mergeCell ref="E5:H5"/>
    <mergeCell ref="I5:I6"/>
    <mergeCell ref="J5:J6"/>
    <mergeCell ref="K5:K6"/>
    <mergeCell ref="J7:J10"/>
    <mergeCell ref="K7:K10"/>
    <mergeCell ref="B11:B14"/>
    <mergeCell ref="C11:C14"/>
    <mergeCell ref="D11:D14"/>
    <mergeCell ref="H11:H14"/>
    <mergeCell ref="I11:I14"/>
    <mergeCell ref="J11:J14"/>
    <mergeCell ref="K11:K14"/>
    <mergeCell ref="B7:B10"/>
    <mergeCell ref="C7:C10"/>
    <mergeCell ref="D7:D10"/>
    <mergeCell ref="H7:H10"/>
    <mergeCell ref="I7:I10"/>
    <mergeCell ref="I15:I18"/>
    <mergeCell ref="J15:J18"/>
    <mergeCell ref="K15:K18"/>
    <mergeCell ref="B19:B22"/>
    <mergeCell ref="C19:C22"/>
    <mergeCell ref="D19:D22"/>
    <mergeCell ref="H19:H22"/>
    <mergeCell ref="I19:I22"/>
    <mergeCell ref="J19:J22"/>
    <mergeCell ref="K19:K22"/>
    <mergeCell ref="B15:B18"/>
    <mergeCell ref="C15:C18"/>
    <mergeCell ref="D15:D18"/>
    <mergeCell ref="H15:H18"/>
    <mergeCell ref="K23:K26"/>
    <mergeCell ref="B27:B30"/>
    <mergeCell ref="C27:C30"/>
    <mergeCell ref="D27:D30"/>
    <mergeCell ref="H27:H30"/>
    <mergeCell ref="I27:I30"/>
    <mergeCell ref="J27:J30"/>
    <mergeCell ref="K27:K30"/>
    <mergeCell ref="B23:B26"/>
    <mergeCell ref="C23:C26"/>
    <mergeCell ref="D23:D26"/>
    <mergeCell ref="H23:H26"/>
    <mergeCell ref="I23:I26"/>
    <mergeCell ref="J23:J26"/>
    <mergeCell ref="K31:K34"/>
    <mergeCell ref="B31:B34"/>
    <mergeCell ref="C31:C34"/>
    <mergeCell ref="D31:D34"/>
    <mergeCell ref="H31:H34"/>
    <mergeCell ref="I31:I34"/>
    <mergeCell ref="J31:J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BB83-2683-4292-A61A-5B2840211814}">
  <sheetPr>
    <tabColor theme="4"/>
  </sheetPr>
  <dimension ref="B1:V88"/>
  <sheetViews>
    <sheetView zoomScale="115" zoomScaleNormal="115" workbookViewId="0">
      <pane ySplit="1" topLeftCell="A2" activePane="bottomLeft" state="frozen"/>
      <selection pane="bottomLeft" activeCell="B7" sqref="B7:K9"/>
    </sheetView>
  </sheetViews>
  <sheetFormatPr defaultRowHeight="16.5" x14ac:dyDescent="0.3"/>
  <cols>
    <col min="1" max="1" width="3.125" customWidth="1"/>
    <col min="2" max="2" width="12.75" bestFit="1" customWidth="1"/>
    <col min="3" max="4" width="6.125" customWidth="1"/>
    <col min="5" max="5" width="12.125" bestFit="1" customWidth="1"/>
    <col min="6" max="6" width="12.125" customWidth="1"/>
    <col min="7" max="7" width="11.375" bestFit="1" customWidth="1"/>
    <col min="8" max="8" width="12.875" bestFit="1" customWidth="1"/>
    <col min="9" max="9" width="9.625" bestFit="1" customWidth="1"/>
    <col min="10" max="12" width="7.75" bestFit="1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95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B7" s="57" t="s">
        <v>37</v>
      </c>
      <c r="C7" s="60">
        <v>3</v>
      </c>
      <c r="D7" s="60">
        <v>15</v>
      </c>
      <c r="E7" s="15" t="s">
        <v>72</v>
      </c>
      <c r="F7" s="16">
        <v>22</v>
      </c>
      <c r="G7" s="17">
        <f>F7 * 생활재료!$E$19</f>
        <v>30.799999999999997</v>
      </c>
      <c r="H7" s="54">
        <f>SUM(G7:G9)</f>
        <v>103.19999999999999</v>
      </c>
      <c r="I7" s="73">
        <v>27</v>
      </c>
      <c r="J7" s="68">
        <f>(((I7 * C7) - ROUNDUP((I7 * 5) / 100, 0) * C7 ) - D7) - H7</f>
        <v>-43.199999999999989</v>
      </c>
      <c r="K7" s="76">
        <f>(I7 * C7) - ROUNDUP((I7 * 5) / 100, 0) * C7</f>
        <v>75</v>
      </c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B8" s="67"/>
      <c r="C8" s="61"/>
      <c r="D8" s="61"/>
      <c r="E8" s="15" t="s">
        <v>5</v>
      </c>
      <c r="F8" s="16">
        <v>22</v>
      </c>
      <c r="G8" s="17">
        <f>F8 * 생활재료!$E$12</f>
        <v>6.6</v>
      </c>
      <c r="H8" s="56"/>
      <c r="I8" s="75"/>
      <c r="J8" s="69"/>
      <c r="K8" s="77"/>
      <c r="M8" s="27"/>
      <c r="N8" s="27"/>
      <c r="O8" s="27"/>
      <c r="P8" s="27"/>
      <c r="Q8" s="27"/>
      <c r="R8" s="27"/>
      <c r="S8" s="27"/>
      <c r="T8" s="27"/>
    </row>
    <row r="9" spans="2:22" x14ac:dyDescent="0.3">
      <c r="B9" s="58"/>
      <c r="C9" s="62"/>
      <c r="D9" s="62"/>
      <c r="E9" s="15" t="s">
        <v>4</v>
      </c>
      <c r="F9" s="16">
        <v>35</v>
      </c>
      <c r="G9" s="17">
        <f>F9 * 생활재료!$E$11</f>
        <v>65.8</v>
      </c>
      <c r="H9" s="55"/>
      <c r="I9" s="74"/>
      <c r="J9" s="70"/>
      <c r="K9" s="78"/>
      <c r="M9" s="27"/>
      <c r="N9" s="27"/>
      <c r="O9" s="27"/>
      <c r="P9" s="27"/>
      <c r="Q9" s="27"/>
      <c r="R9" s="27"/>
      <c r="S9" s="27"/>
      <c r="T9" s="27"/>
    </row>
    <row r="10" spans="2:22" x14ac:dyDescent="0.3">
      <c r="B10" s="57" t="s">
        <v>38</v>
      </c>
      <c r="C10" s="60">
        <v>3</v>
      </c>
      <c r="D10" s="60">
        <v>30</v>
      </c>
      <c r="E10" s="15" t="s">
        <v>6</v>
      </c>
      <c r="F10" s="16">
        <v>5</v>
      </c>
      <c r="G10" s="17">
        <f>F10 * 생활재료!$E$13</f>
        <v>6.5</v>
      </c>
      <c r="H10" s="54">
        <f>SUM(G10:G14)</f>
        <v>80.039999999999992</v>
      </c>
      <c r="I10" s="73">
        <v>10</v>
      </c>
      <c r="J10" s="68">
        <f>(((I10 * C10) - ROUNDUP((I10 * 5) / 100, 0) * C10 ) - D10) - H10</f>
        <v>-83.039999999999992</v>
      </c>
      <c r="K10" s="76">
        <f>(I10 * C10) - ROUNDUP((I10 * 5) / 100, 0) * C10</f>
        <v>27</v>
      </c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B11" s="67"/>
      <c r="C11" s="61"/>
      <c r="D11" s="61"/>
      <c r="E11" s="15" t="s">
        <v>5</v>
      </c>
      <c r="F11" s="16">
        <v>15</v>
      </c>
      <c r="G11" s="17">
        <f>F11 * 생활재료!$E$12</f>
        <v>4.5</v>
      </c>
      <c r="H11" s="56"/>
      <c r="I11" s="75"/>
      <c r="J11" s="69"/>
      <c r="K11" s="77"/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B12" s="67"/>
      <c r="C12" s="61"/>
      <c r="D12" s="61"/>
      <c r="E12" s="15" t="s">
        <v>58</v>
      </c>
      <c r="F12" s="16">
        <v>2</v>
      </c>
      <c r="G12" s="17">
        <f>F12 * 생활재료!$M$10</f>
        <v>0.44</v>
      </c>
      <c r="H12" s="56"/>
      <c r="I12" s="75"/>
      <c r="J12" s="69"/>
      <c r="K12" s="77"/>
      <c r="M12" s="27"/>
      <c r="N12" s="27"/>
      <c r="O12" s="27"/>
      <c r="P12" s="27"/>
      <c r="Q12" s="27"/>
      <c r="R12" s="27"/>
      <c r="S12" s="27"/>
      <c r="T12" s="27"/>
    </row>
    <row r="13" spans="2:22" x14ac:dyDescent="0.3">
      <c r="B13" s="67"/>
      <c r="C13" s="61"/>
      <c r="D13" s="61"/>
      <c r="E13" s="15" t="s">
        <v>72</v>
      </c>
      <c r="F13" s="16">
        <v>2</v>
      </c>
      <c r="G13" s="17">
        <f>F13 * 생활재료!$E$19</f>
        <v>2.8</v>
      </c>
      <c r="H13" s="56"/>
      <c r="I13" s="75"/>
      <c r="J13" s="69"/>
      <c r="K13" s="77"/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B14" s="58"/>
      <c r="C14" s="62"/>
      <c r="D14" s="62"/>
      <c r="E14" s="15" t="s">
        <v>4</v>
      </c>
      <c r="F14" s="16">
        <v>35</v>
      </c>
      <c r="G14" s="17">
        <f>F14 * 생활재료!$E$11</f>
        <v>65.8</v>
      </c>
      <c r="H14" s="55"/>
      <c r="I14" s="74"/>
      <c r="J14" s="70"/>
      <c r="K14" s="78"/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B15" s="57" t="s">
        <v>39</v>
      </c>
      <c r="C15" s="60">
        <v>3</v>
      </c>
      <c r="D15" s="60">
        <v>15</v>
      </c>
      <c r="E15" s="15" t="s">
        <v>72</v>
      </c>
      <c r="F15" s="16">
        <v>17</v>
      </c>
      <c r="G15" s="17">
        <f>F15 * 생활재료!$E$19</f>
        <v>23.799999999999997</v>
      </c>
      <c r="H15" s="54">
        <f>SUM(G15:G17)</f>
        <v>47.8</v>
      </c>
      <c r="I15" s="73">
        <v>33</v>
      </c>
      <c r="J15" s="68">
        <f>(((I15 * C15) - ROUNDUP((I15 * 5) / 100, 0) * C15 ) - D15) - H15</f>
        <v>30.200000000000003</v>
      </c>
      <c r="K15" s="76">
        <f>(I15 * C15) - ROUNDUP((I15 * 5) / 100, 0) * C15</f>
        <v>93</v>
      </c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B16" s="67"/>
      <c r="C16" s="61"/>
      <c r="D16" s="61"/>
      <c r="E16" s="15" t="s">
        <v>2</v>
      </c>
      <c r="F16" s="16">
        <v>17</v>
      </c>
      <c r="G16" s="17">
        <f>F16 * 생활재료!$E$9</f>
        <v>5.0999999999999996</v>
      </c>
      <c r="H16" s="56"/>
      <c r="I16" s="75"/>
      <c r="J16" s="69"/>
      <c r="K16" s="77"/>
      <c r="M16" s="27"/>
      <c r="N16" s="27"/>
      <c r="O16" s="27"/>
      <c r="P16" s="27"/>
      <c r="Q16" s="27"/>
      <c r="R16" s="27"/>
      <c r="S16" s="27"/>
      <c r="T16" s="27"/>
    </row>
    <row r="17" spans="2:20" ht="16.5" customHeight="1" x14ac:dyDescent="0.3">
      <c r="B17" s="58"/>
      <c r="C17" s="62"/>
      <c r="D17" s="62"/>
      <c r="E17" s="15" t="s">
        <v>1</v>
      </c>
      <c r="F17" s="16">
        <v>27</v>
      </c>
      <c r="G17" s="17">
        <f>F17 * 생활재료!$E$8</f>
        <v>18.899999999999999</v>
      </c>
      <c r="H17" s="55"/>
      <c r="I17" s="74"/>
      <c r="J17" s="70"/>
      <c r="K17" s="78"/>
      <c r="M17" s="27"/>
      <c r="N17" s="27"/>
      <c r="O17" s="27"/>
      <c r="P17" s="27"/>
      <c r="Q17" s="27"/>
      <c r="R17" s="27"/>
      <c r="S17" s="27"/>
      <c r="T17" s="27"/>
    </row>
    <row r="18" spans="2:20" ht="16.5" customHeight="1" x14ac:dyDescent="0.3">
      <c r="M18" s="27"/>
      <c r="N18" s="27"/>
      <c r="O18" s="27"/>
      <c r="P18" s="27"/>
      <c r="Q18" s="27"/>
      <c r="R18" s="27"/>
      <c r="S18" s="27"/>
      <c r="T18" s="27"/>
    </row>
    <row r="19" spans="2:20" ht="20.25" customHeight="1" x14ac:dyDescent="0.3">
      <c r="M19" s="27"/>
      <c r="N19" s="27"/>
      <c r="O19" s="27"/>
      <c r="P19" s="27"/>
      <c r="Q19" s="27"/>
      <c r="R19" s="27"/>
      <c r="S19" s="27"/>
      <c r="T19" s="27"/>
    </row>
    <row r="20" spans="2:20" x14ac:dyDescent="0.3">
      <c r="M20" s="27"/>
      <c r="N20" s="27"/>
      <c r="O20" s="27"/>
      <c r="P20" s="27"/>
      <c r="Q20" s="27"/>
      <c r="R20" s="27"/>
      <c r="S20" s="27"/>
      <c r="T20" s="27"/>
    </row>
    <row r="21" spans="2:20" x14ac:dyDescent="0.3">
      <c r="M21" s="27"/>
      <c r="N21" s="27"/>
      <c r="O21" s="27"/>
      <c r="P21" s="27"/>
      <c r="Q21" s="27"/>
      <c r="R21" s="27"/>
      <c r="S21" s="27"/>
      <c r="T21" s="27"/>
    </row>
    <row r="22" spans="2:20" x14ac:dyDescent="0.3">
      <c r="M22" s="27"/>
      <c r="N22" s="27"/>
      <c r="O22" s="27"/>
      <c r="P22" s="27"/>
      <c r="Q22" s="27"/>
      <c r="R22" s="27"/>
      <c r="S22" s="27"/>
      <c r="T22" s="27"/>
    </row>
    <row r="23" spans="2:20" x14ac:dyDescent="0.3">
      <c r="M23" s="27"/>
      <c r="N23" s="27"/>
      <c r="O23" s="27"/>
      <c r="P23" s="27"/>
      <c r="Q23" s="27"/>
      <c r="R23" s="27"/>
      <c r="S23" s="27"/>
      <c r="T23" s="27"/>
    </row>
    <row r="32" spans="2:20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</sheetData>
  <mergeCells count="31">
    <mergeCell ref="B1:V1"/>
    <mergeCell ref="B3:K4"/>
    <mergeCell ref="M3:T23"/>
    <mergeCell ref="B5:B6"/>
    <mergeCell ref="C5:C6"/>
    <mergeCell ref="D5:D6"/>
    <mergeCell ref="E5:H5"/>
    <mergeCell ref="I5:I6"/>
    <mergeCell ref="J5:J6"/>
    <mergeCell ref="K5:K6"/>
    <mergeCell ref="J15:J17"/>
    <mergeCell ref="K15:K17"/>
    <mergeCell ref="K7:K9"/>
    <mergeCell ref="B10:B14"/>
    <mergeCell ref="C10:C14"/>
    <mergeCell ref="D10:D14"/>
    <mergeCell ref="H10:H14"/>
    <mergeCell ref="I10:I14"/>
    <mergeCell ref="J10:J14"/>
    <mergeCell ref="K10:K14"/>
    <mergeCell ref="B7:B9"/>
    <mergeCell ref="C7:C9"/>
    <mergeCell ref="D7:D9"/>
    <mergeCell ref="H7:H9"/>
    <mergeCell ref="I7:I9"/>
    <mergeCell ref="J7:J9"/>
    <mergeCell ref="B15:B17"/>
    <mergeCell ref="C15:C17"/>
    <mergeCell ref="D15:D17"/>
    <mergeCell ref="H15:H17"/>
    <mergeCell ref="I15:I1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3A722-34E6-4DA2-8FD1-F38BFE14B1A1}">
  <sheetPr>
    <tabColor theme="4"/>
  </sheetPr>
  <dimension ref="B1:V88"/>
  <sheetViews>
    <sheetView topLeftCell="B1" zoomScale="130" zoomScaleNormal="130" workbookViewId="0">
      <pane ySplit="1" topLeftCell="A5" activePane="bottomLeft" state="frozen"/>
      <selection pane="bottomLeft" activeCell="M3" sqref="M3:T23"/>
    </sheetView>
  </sheetViews>
  <sheetFormatPr defaultRowHeight="16.5" x14ac:dyDescent="0.3"/>
  <cols>
    <col min="1" max="1" width="3.125" customWidth="1"/>
    <col min="2" max="2" width="12.75" bestFit="1" customWidth="1"/>
    <col min="3" max="4" width="6.125" customWidth="1"/>
    <col min="5" max="5" width="12.125" bestFit="1" customWidth="1"/>
    <col min="6" max="6" width="12.125" customWidth="1"/>
    <col min="7" max="7" width="11.375" bestFit="1" customWidth="1"/>
    <col min="8" max="8" width="12.875" bestFit="1" customWidth="1"/>
    <col min="9" max="9" width="9.625" bestFit="1" customWidth="1"/>
    <col min="10" max="12" width="7.75" bestFit="1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96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B7" s="59" t="s">
        <v>40</v>
      </c>
      <c r="C7" s="59">
        <v>3</v>
      </c>
      <c r="D7" s="59">
        <v>0</v>
      </c>
      <c r="E7" s="15" t="s">
        <v>66</v>
      </c>
      <c r="F7" s="16">
        <v>20</v>
      </c>
      <c r="G7" s="17">
        <f>F7 * 생활재료!$I$19</f>
        <v>10</v>
      </c>
      <c r="H7" s="54">
        <f>SUM(G7:G8)</f>
        <v>34.5</v>
      </c>
      <c r="I7" s="71">
        <v>14</v>
      </c>
      <c r="J7" s="68">
        <f>(((I7 * C7) - ROUNDUP((I7 * 5) / 100, 0) * C7 ) - D7) - H7</f>
        <v>4.5</v>
      </c>
      <c r="K7" s="76">
        <f>(I7 * C7) - ROUNDUP((I7 * 5) / 100, 0) * C7</f>
        <v>39</v>
      </c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B8" s="59"/>
      <c r="C8" s="59"/>
      <c r="D8" s="59"/>
      <c r="E8" s="15" t="s">
        <v>1</v>
      </c>
      <c r="F8" s="16">
        <v>35</v>
      </c>
      <c r="G8" s="17">
        <f>F8 * 생활재료!$E$8</f>
        <v>24.5</v>
      </c>
      <c r="H8" s="55"/>
      <c r="I8" s="72"/>
      <c r="J8" s="70"/>
      <c r="K8" s="78"/>
      <c r="M8" s="27"/>
      <c r="N8" s="27"/>
      <c r="O8" s="27"/>
      <c r="P8" s="27"/>
      <c r="Q8" s="27"/>
      <c r="R8" s="27"/>
      <c r="S8" s="27"/>
      <c r="T8" s="27"/>
    </row>
    <row r="9" spans="2:22" x14ac:dyDescent="0.3">
      <c r="B9" s="57" t="s">
        <v>41</v>
      </c>
      <c r="C9" s="60">
        <v>3</v>
      </c>
      <c r="D9" s="60">
        <v>30</v>
      </c>
      <c r="E9" s="15" t="s">
        <v>6</v>
      </c>
      <c r="F9" s="16">
        <v>3</v>
      </c>
      <c r="G9" s="17">
        <f>F9 * 생활재료!$E$13</f>
        <v>3.9000000000000004</v>
      </c>
      <c r="H9" s="54">
        <f>SUM(G9:G11)</f>
        <v>19.079999999999998</v>
      </c>
      <c r="I9" s="73">
        <v>14</v>
      </c>
      <c r="J9" s="68">
        <f>(((I9 * C9) - ROUNDUP((I9 * 5) / 100, 0) * C9 ) - D9) - H9</f>
        <v>-10.079999999999998</v>
      </c>
      <c r="K9" s="76">
        <f>(I9 * C9) - ROUNDUP((I9 * 5) / 100, 0) * C9</f>
        <v>39</v>
      </c>
      <c r="M9" s="27"/>
      <c r="N9" s="27"/>
      <c r="O9" s="27"/>
      <c r="P9" s="27"/>
      <c r="Q9" s="27"/>
      <c r="R9" s="27"/>
      <c r="S9" s="27"/>
      <c r="T9" s="27"/>
    </row>
    <row r="10" spans="2:22" x14ac:dyDescent="0.3">
      <c r="B10" s="67"/>
      <c r="C10" s="61"/>
      <c r="D10" s="61"/>
      <c r="E10" s="15" t="s">
        <v>5</v>
      </c>
      <c r="F10" s="16">
        <v>15</v>
      </c>
      <c r="G10" s="17">
        <f>F10 * 생활재료!$E$12</f>
        <v>4.5</v>
      </c>
      <c r="H10" s="56"/>
      <c r="I10" s="75"/>
      <c r="J10" s="69"/>
      <c r="K10" s="77"/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B11" s="58"/>
      <c r="C11" s="62"/>
      <c r="D11" s="62"/>
      <c r="E11" s="15" t="s">
        <v>53</v>
      </c>
      <c r="F11" s="16">
        <v>12</v>
      </c>
      <c r="G11" s="17">
        <f>F11 * 생활재료!$I$8</f>
        <v>10.68</v>
      </c>
      <c r="H11" s="55"/>
      <c r="I11" s="74"/>
      <c r="J11" s="70"/>
      <c r="K11" s="78"/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B12" s="57" t="s">
        <v>42</v>
      </c>
      <c r="C12" s="60">
        <v>3</v>
      </c>
      <c r="D12" s="60">
        <v>30</v>
      </c>
      <c r="E12" s="15" t="s">
        <v>6</v>
      </c>
      <c r="F12" s="16">
        <v>3</v>
      </c>
      <c r="G12" s="17">
        <f>F12 * 생활재료!$E$13</f>
        <v>3.9000000000000004</v>
      </c>
      <c r="H12" s="54">
        <f>SUM(G12:G14)</f>
        <v>19.079999999999998</v>
      </c>
      <c r="I12" s="73">
        <v>7</v>
      </c>
      <c r="J12" s="68">
        <f>(((I12 * C12) - ROUNDUP((I12 * 5) / 100, 0) * C12 ) - D12) - H12</f>
        <v>-31.08</v>
      </c>
      <c r="K12" s="76">
        <f>(I12 * C12) - ROUNDUP((I12 * 5) / 100, 0) * C12</f>
        <v>18</v>
      </c>
      <c r="M12" s="27"/>
      <c r="N12" s="27"/>
      <c r="O12" s="27"/>
      <c r="P12" s="27"/>
      <c r="Q12" s="27"/>
      <c r="R12" s="27"/>
      <c r="S12" s="27"/>
      <c r="T12" s="27"/>
    </row>
    <row r="13" spans="2:22" x14ac:dyDescent="0.3">
      <c r="B13" s="67"/>
      <c r="C13" s="61"/>
      <c r="D13" s="61"/>
      <c r="E13" s="15" t="s">
        <v>5</v>
      </c>
      <c r="F13" s="16">
        <v>15</v>
      </c>
      <c r="G13" s="17">
        <f>F13 * 생활재료!$E$12</f>
        <v>4.5</v>
      </c>
      <c r="H13" s="56"/>
      <c r="I13" s="75"/>
      <c r="J13" s="69"/>
      <c r="K13" s="77"/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B14" s="58"/>
      <c r="C14" s="62"/>
      <c r="D14" s="62"/>
      <c r="E14" s="15" t="s">
        <v>53</v>
      </c>
      <c r="F14" s="16">
        <v>12</v>
      </c>
      <c r="G14" s="17">
        <f>F14 * 생활재료!$I$8</f>
        <v>10.68</v>
      </c>
      <c r="H14" s="55"/>
      <c r="I14" s="74"/>
      <c r="J14" s="70"/>
      <c r="K14" s="78"/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B15" s="57" t="s">
        <v>43</v>
      </c>
      <c r="C15" s="60">
        <v>3</v>
      </c>
      <c r="D15" s="60">
        <v>30</v>
      </c>
      <c r="E15" s="15" t="s">
        <v>6</v>
      </c>
      <c r="F15" s="16">
        <v>4</v>
      </c>
      <c r="G15" s="17">
        <f>F15 * 생활재료!$E$13</f>
        <v>5.2</v>
      </c>
      <c r="H15" s="54">
        <f>SUM(G15:G17)</f>
        <v>80.64</v>
      </c>
      <c r="I15" s="73">
        <v>38</v>
      </c>
      <c r="J15" s="68">
        <f>(((I15 * C15) - ROUNDUP((I15 * 5) / 100, 0) * C15 ) - D15) - H15</f>
        <v>-2.6400000000000006</v>
      </c>
      <c r="K15" s="76">
        <f>(I15 * C15) - ROUNDUP((I15 * 5) / 100, 0) * C15</f>
        <v>108</v>
      </c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B16" s="67"/>
      <c r="C16" s="61"/>
      <c r="D16" s="61"/>
      <c r="E16" s="15" t="s">
        <v>66</v>
      </c>
      <c r="F16" s="16">
        <v>8</v>
      </c>
      <c r="G16" s="17">
        <f>F16 * 생활재료!$I$19</f>
        <v>4</v>
      </c>
      <c r="H16" s="56"/>
      <c r="I16" s="75"/>
      <c r="J16" s="69"/>
      <c r="K16" s="77"/>
      <c r="M16" s="27"/>
      <c r="N16" s="27"/>
      <c r="O16" s="27"/>
      <c r="P16" s="27"/>
      <c r="Q16" s="27"/>
      <c r="R16" s="27"/>
      <c r="S16" s="27"/>
      <c r="T16" s="27"/>
    </row>
    <row r="17" spans="2:20" ht="16.5" customHeight="1" x14ac:dyDescent="0.3">
      <c r="B17" s="58"/>
      <c r="C17" s="62"/>
      <c r="D17" s="62"/>
      <c r="E17" s="15" t="s">
        <v>4</v>
      </c>
      <c r="F17" s="16">
        <v>38</v>
      </c>
      <c r="G17" s="17">
        <f>F17 * 생활재료!$E$11</f>
        <v>71.44</v>
      </c>
      <c r="H17" s="55"/>
      <c r="I17" s="74"/>
      <c r="J17" s="70"/>
      <c r="K17" s="78"/>
      <c r="M17" s="27"/>
      <c r="N17" s="27"/>
      <c r="O17" s="27"/>
      <c r="P17" s="27"/>
      <c r="Q17" s="27"/>
      <c r="R17" s="27"/>
      <c r="S17" s="27"/>
      <c r="T17" s="27"/>
    </row>
    <row r="18" spans="2:20" ht="16.5" customHeight="1" x14ac:dyDescent="0.3">
      <c r="B18" s="57" t="s">
        <v>44</v>
      </c>
      <c r="C18" s="60">
        <v>3</v>
      </c>
      <c r="D18" s="60">
        <v>30</v>
      </c>
      <c r="E18" s="15" t="s">
        <v>6</v>
      </c>
      <c r="F18" s="16">
        <v>3</v>
      </c>
      <c r="G18" s="17">
        <f>F18 * 생활재료!$E$13</f>
        <v>3.9000000000000004</v>
      </c>
      <c r="H18" s="54">
        <f>SUM(G18:G20)</f>
        <v>65.7</v>
      </c>
      <c r="I18" s="73">
        <v>33</v>
      </c>
      <c r="J18" s="68">
        <f>(((I18 * C18) - ROUNDUP((I18 * 5) / 100, 0) * C18 ) - D18) - H18</f>
        <v>-2.7000000000000028</v>
      </c>
      <c r="K18" s="76">
        <f>(I18 * C18) - ROUNDUP((I18 * 5) / 100, 0) * C18</f>
        <v>93</v>
      </c>
      <c r="M18" s="27"/>
      <c r="N18" s="27"/>
      <c r="O18" s="27"/>
      <c r="P18" s="27"/>
      <c r="Q18" s="27"/>
      <c r="R18" s="27"/>
      <c r="S18" s="27"/>
      <c r="T18" s="27"/>
    </row>
    <row r="19" spans="2:20" ht="20.25" customHeight="1" x14ac:dyDescent="0.3">
      <c r="B19" s="67"/>
      <c r="C19" s="61"/>
      <c r="D19" s="61"/>
      <c r="E19" s="15" t="s">
        <v>5</v>
      </c>
      <c r="F19" s="16">
        <v>18</v>
      </c>
      <c r="G19" s="17">
        <f>F19 * 생활재료!$E$12</f>
        <v>5.3999999999999995</v>
      </c>
      <c r="H19" s="56"/>
      <c r="I19" s="75"/>
      <c r="J19" s="69"/>
      <c r="K19" s="77"/>
      <c r="M19" s="27"/>
      <c r="N19" s="27"/>
      <c r="O19" s="27"/>
      <c r="P19" s="27"/>
      <c r="Q19" s="27"/>
      <c r="R19" s="27"/>
      <c r="S19" s="27"/>
      <c r="T19" s="27"/>
    </row>
    <row r="20" spans="2:20" x14ac:dyDescent="0.3">
      <c r="B20" s="58"/>
      <c r="C20" s="62"/>
      <c r="D20" s="62"/>
      <c r="E20" s="15" t="s">
        <v>4</v>
      </c>
      <c r="F20" s="16">
        <v>30</v>
      </c>
      <c r="G20" s="17">
        <f>F20 * 생활재료!$E$11</f>
        <v>56.4</v>
      </c>
      <c r="H20" s="55"/>
      <c r="I20" s="74"/>
      <c r="J20" s="70"/>
      <c r="K20" s="78"/>
      <c r="M20" s="27"/>
      <c r="N20" s="27"/>
      <c r="O20" s="27"/>
      <c r="P20" s="27"/>
      <c r="Q20" s="27"/>
      <c r="R20" s="27"/>
      <c r="S20" s="27"/>
      <c r="T20" s="27"/>
    </row>
    <row r="21" spans="2:20" x14ac:dyDescent="0.3">
      <c r="B21" s="57" t="s">
        <v>45</v>
      </c>
      <c r="C21" s="60">
        <v>3</v>
      </c>
      <c r="D21" s="60">
        <v>30</v>
      </c>
      <c r="E21" s="15" t="s">
        <v>3</v>
      </c>
      <c r="F21" s="16">
        <v>4</v>
      </c>
      <c r="G21" s="17">
        <f>F21 * 생활재료!$E$10</f>
        <v>5.2</v>
      </c>
      <c r="H21" s="54">
        <f>SUM(G21:G25)</f>
        <v>49.879999999999995</v>
      </c>
      <c r="I21" s="73">
        <v>14</v>
      </c>
      <c r="J21" s="68">
        <f>(((I21 * C21) - ROUNDUP((I21 * 5) / 100, 0) * C21 ) - D21) - H21</f>
        <v>-40.879999999999995</v>
      </c>
      <c r="K21" s="76">
        <f>(I21 * C21) - ROUNDUP((I21 * 5) / 100, 0) * C21</f>
        <v>39</v>
      </c>
      <c r="M21" s="27"/>
      <c r="N21" s="27"/>
      <c r="O21" s="27"/>
      <c r="P21" s="27"/>
      <c r="Q21" s="27"/>
      <c r="R21" s="27"/>
      <c r="S21" s="27"/>
      <c r="T21" s="27"/>
    </row>
    <row r="22" spans="2:20" x14ac:dyDescent="0.3">
      <c r="B22" s="67"/>
      <c r="C22" s="61"/>
      <c r="D22" s="61"/>
      <c r="E22" s="15" t="s">
        <v>58</v>
      </c>
      <c r="F22" s="16">
        <v>2</v>
      </c>
      <c r="G22" s="17">
        <f>F22 * 생활재료!$E$12</f>
        <v>0.6</v>
      </c>
      <c r="H22" s="56"/>
      <c r="I22" s="75"/>
      <c r="J22" s="69"/>
      <c r="K22" s="77"/>
      <c r="M22" s="27"/>
      <c r="N22" s="27"/>
      <c r="O22" s="27"/>
      <c r="P22" s="27"/>
      <c r="Q22" s="27"/>
      <c r="R22" s="27"/>
      <c r="S22" s="27"/>
      <c r="T22" s="27"/>
    </row>
    <row r="23" spans="2:20" x14ac:dyDescent="0.3">
      <c r="B23" s="67"/>
      <c r="C23" s="61"/>
      <c r="D23" s="61"/>
      <c r="E23" s="15" t="s">
        <v>2</v>
      </c>
      <c r="F23" s="16">
        <v>20</v>
      </c>
      <c r="G23" s="17">
        <f>F23 * 생활재료!$I$9</f>
        <v>34</v>
      </c>
      <c r="H23" s="56"/>
      <c r="I23" s="75"/>
      <c r="J23" s="69"/>
      <c r="K23" s="77"/>
      <c r="M23" s="27"/>
      <c r="N23" s="27"/>
      <c r="O23" s="27"/>
      <c r="P23" s="27"/>
      <c r="Q23" s="27"/>
      <c r="R23" s="27"/>
      <c r="S23" s="27"/>
      <c r="T23" s="27"/>
    </row>
    <row r="24" spans="2:20" x14ac:dyDescent="0.3">
      <c r="B24" s="67"/>
      <c r="C24" s="61"/>
      <c r="D24" s="61"/>
      <c r="E24" s="15" t="s">
        <v>1</v>
      </c>
      <c r="F24" s="16">
        <v>40</v>
      </c>
      <c r="G24" s="17">
        <f>F24 * 생활재료!$M$8</f>
        <v>9.6</v>
      </c>
      <c r="H24" s="56"/>
      <c r="I24" s="75"/>
      <c r="J24" s="69"/>
      <c r="K24" s="77"/>
    </row>
    <row r="25" spans="2:20" x14ac:dyDescent="0.3">
      <c r="B25" s="58"/>
      <c r="C25" s="62"/>
      <c r="D25" s="62"/>
      <c r="E25" s="15" t="s">
        <v>56</v>
      </c>
      <c r="F25" s="16">
        <v>2</v>
      </c>
      <c r="G25" s="17">
        <f>F25 * 생활재료!$M$8</f>
        <v>0.48</v>
      </c>
      <c r="H25" s="55"/>
      <c r="I25" s="74"/>
      <c r="J25" s="70"/>
      <c r="K25" s="78"/>
    </row>
    <row r="26" spans="2:20" x14ac:dyDescent="0.3">
      <c r="B26" s="85" t="s">
        <v>97</v>
      </c>
      <c r="C26" s="60">
        <v>3</v>
      </c>
      <c r="D26" s="60">
        <v>30</v>
      </c>
      <c r="E26" s="15" t="s">
        <v>3</v>
      </c>
      <c r="F26" s="16">
        <v>18</v>
      </c>
      <c r="G26" s="17">
        <f>F26 * 생활재료!$E$10</f>
        <v>23.400000000000002</v>
      </c>
      <c r="H26" s="54">
        <f>SUM(G26:G28)</f>
        <v>132.19999999999999</v>
      </c>
      <c r="I26" s="73">
        <v>5</v>
      </c>
      <c r="J26" s="68">
        <f>(((I26 * C26) - ROUNDUP((I26 * 5) / 100, 0) * C26 ) - D26) - H26</f>
        <v>-150.19999999999999</v>
      </c>
      <c r="K26" s="76">
        <f>(I26 * C26) - ROUNDUP((I26 * 5) / 100, 0) * C26</f>
        <v>12</v>
      </c>
    </row>
    <row r="27" spans="2:20" x14ac:dyDescent="0.3">
      <c r="B27" s="67"/>
      <c r="C27" s="61"/>
      <c r="D27" s="61"/>
      <c r="E27" s="15" t="s">
        <v>66</v>
      </c>
      <c r="F27" s="16">
        <v>16</v>
      </c>
      <c r="G27" s="17">
        <f>F27 * 생활재료!$I$19</f>
        <v>8</v>
      </c>
      <c r="H27" s="56"/>
      <c r="I27" s="75"/>
      <c r="J27" s="69"/>
      <c r="K27" s="77"/>
    </row>
    <row r="28" spans="2:20" x14ac:dyDescent="0.3">
      <c r="B28" s="58"/>
      <c r="C28" s="62"/>
      <c r="D28" s="62"/>
      <c r="E28" s="15" t="s">
        <v>1</v>
      </c>
      <c r="F28" s="16">
        <v>144</v>
      </c>
      <c r="G28" s="17">
        <f>F28 * 생활재료!$E$8</f>
        <v>100.8</v>
      </c>
      <c r="H28" s="55"/>
      <c r="I28" s="74"/>
      <c r="J28" s="70"/>
      <c r="K28" s="78"/>
    </row>
    <row r="32" spans="2:20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</sheetData>
  <mergeCells count="59">
    <mergeCell ref="B1:V1"/>
    <mergeCell ref="B3:K4"/>
    <mergeCell ref="M3:T23"/>
    <mergeCell ref="B5:B6"/>
    <mergeCell ref="C5:C6"/>
    <mergeCell ref="D5:D6"/>
    <mergeCell ref="E5:H5"/>
    <mergeCell ref="I5:I6"/>
    <mergeCell ref="J5:J6"/>
    <mergeCell ref="K5:K6"/>
    <mergeCell ref="K7:K8"/>
    <mergeCell ref="B7:B8"/>
    <mergeCell ref="C7:C8"/>
    <mergeCell ref="D7:D8"/>
    <mergeCell ref="H7:H8"/>
    <mergeCell ref="I7:I8"/>
    <mergeCell ref="J7:J8"/>
    <mergeCell ref="K9:K11"/>
    <mergeCell ref="B9:B11"/>
    <mergeCell ref="C9:C11"/>
    <mergeCell ref="D9:D11"/>
    <mergeCell ref="H9:H11"/>
    <mergeCell ref="I9:I11"/>
    <mergeCell ref="J9:J11"/>
    <mergeCell ref="J12:J14"/>
    <mergeCell ref="K12:K14"/>
    <mergeCell ref="B15:B17"/>
    <mergeCell ref="C15:C17"/>
    <mergeCell ref="D15:D17"/>
    <mergeCell ref="H15:H17"/>
    <mergeCell ref="I15:I17"/>
    <mergeCell ref="J15:J17"/>
    <mergeCell ref="B12:B14"/>
    <mergeCell ref="C12:C14"/>
    <mergeCell ref="D12:D14"/>
    <mergeCell ref="H12:H14"/>
    <mergeCell ref="I12:I14"/>
    <mergeCell ref="K15:K17"/>
    <mergeCell ref="B18:B20"/>
    <mergeCell ref="C18:C20"/>
    <mergeCell ref="D18:D20"/>
    <mergeCell ref="H18:H20"/>
    <mergeCell ref="I18:I20"/>
    <mergeCell ref="J18:J20"/>
    <mergeCell ref="K18:K20"/>
    <mergeCell ref="I26:I28"/>
    <mergeCell ref="J26:J28"/>
    <mergeCell ref="K26:K28"/>
    <mergeCell ref="B21:B25"/>
    <mergeCell ref="C21:C25"/>
    <mergeCell ref="D21:D25"/>
    <mergeCell ref="H21:H25"/>
    <mergeCell ref="I21:I25"/>
    <mergeCell ref="J21:J25"/>
    <mergeCell ref="K21:K25"/>
    <mergeCell ref="B26:B28"/>
    <mergeCell ref="C26:C28"/>
    <mergeCell ref="D26:D28"/>
    <mergeCell ref="H26:H2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4403-CDAE-430D-9EF3-F285FF18E190}">
  <sheetPr>
    <tabColor theme="4"/>
  </sheetPr>
  <dimension ref="B1:V106"/>
  <sheetViews>
    <sheetView zoomScale="130" zoomScaleNormal="130" workbookViewId="0">
      <pane ySplit="1" topLeftCell="A44" activePane="bottomLeft" state="frozen"/>
      <selection pane="bottomLeft" activeCell="M3" sqref="M3:T23"/>
    </sheetView>
  </sheetViews>
  <sheetFormatPr defaultRowHeight="16.5" x14ac:dyDescent="0.3"/>
  <cols>
    <col min="1" max="1" width="3.125" customWidth="1"/>
    <col min="2" max="2" width="27.5" customWidth="1"/>
    <col min="3" max="3" width="5.5" customWidth="1"/>
    <col min="4" max="4" width="5.625" customWidth="1"/>
    <col min="5" max="5" width="17.375" customWidth="1"/>
    <col min="6" max="6" width="5.875" customWidth="1"/>
    <col min="7" max="7" width="11.375" bestFit="1" customWidth="1"/>
    <col min="8" max="8" width="8.25" bestFit="1" customWidth="1"/>
    <col min="9" max="9" width="7.75" bestFit="1" customWidth="1"/>
    <col min="10" max="10" width="9.25" bestFit="1" customWidth="1"/>
    <col min="11" max="11" width="7.75" bestFit="1" customWidth="1"/>
    <col min="12" max="12" width="1.875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98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B7" s="92" t="s">
        <v>102</v>
      </c>
      <c r="C7" s="60">
        <v>10</v>
      </c>
      <c r="D7" s="60">
        <v>0</v>
      </c>
      <c r="E7" s="15" t="s">
        <v>71</v>
      </c>
      <c r="F7" s="16">
        <v>20</v>
      </c>
      <c r="G7" s="17">
        <f>F7 * 생활재료!$E$18</f>
        <v>40</v>
      </c>
      <c r="H7" s="54">
        <f>SUM(G7:G10)</f>
        <v>184.72</v>
      </c>
      <c r="I7" s="73">
        <v>220</v>
      </c>
      <c r="J7" s="68">
        <f>(((I7) - ROUNDUP((I7 * 5) / 100, 0)) - D7) - H7</f>
        <v>24.28</v>
      </c>
      <c r="K7" s="76">
        <f>(I7) - ROUNDUP((I7 * 5) / 100, 0)</f>
        <v>209</v>
      </c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B8" s="93"/>
      <c r="C8" s="61"/>
      <c r="D8" s="61"/>
      <c r="E8" s="15" t="s">
        <v>65</v>
      </c>
      <c r="F8" s="16">
        <v>20</v>
      </c>
      <c r="G8" s="17">
        <f>F8 * 생활재료!$I$18</f>
        <v>10</v>
      </c>
      <c r="H8" s="56"/>
      <c r="I8" s="75"/>
      <c r="J8" s="69"/>
      <c r="K8" s="77"/>
      <c r="M8" s="27"/>
      <c r="N8" s="27"/>
      <c r="O8" s="27"/>
      <c r="P8" s="27"/>
      <c r="Q8" s="27"/>
      <c r="R8" s="27"/>
      <c r="S8" s="27"/>
      <c r="T8" s="27"/>
    </row>
    <row r="9" spans="2:22" x14ac:dyDescent="0.3">
      <c r="B9" s="93"/>
      <c r="C9" s="61"/>
      <c r="D9" s="61"/>
      <c r="E9" s="15" t="s">
        <v>70</v>
      </c>
      <c r="F9" s="16">
        <v>32</v>
      </c>
      <c r="G9" s="17">
        <f>F9 * 생활재료!$E$17</f>
        <v>34.56</v>
      </c>
      <c r="H9" s="56"/>
      <c r="I9" s="75"/>
      <c r="J9" s="69"/>
      <c r="K9" s="77"/>
      <c r="M9" s="27"/>
      <c r="N9" s="27"/>
      <c r="O9" s="27"/>
      <c r="P9" s="27"/>
      <c r="Q9" s="27"/>
      <c r="R9" s="27"/>
      <c r="S9" s="27"/>
      <c r="T9" s="27"/>
    </row>
    <row r="10" spans="2:22" x14ac:dyDescent="0.3">
      <c r="B10" s="94"/>
      <c r="C10" s="62"/>
      <c r="D10" s="62"/>
      <c r="E10" s="15" t="s">
        <v>64</v>
      </c>
      <c r="F10" s="16">
        <v>32</v>
      </c>
      <c r="G10" s="17">
        <f>F10 * 생활재료!$I$17</f>
        <v>100.16</v>
      </c>
      <c r="H10" s="55"/>
      <c r="I10" s="74"/>
      <c r="J10" s="70"/>
      <c r="K10" s="78"/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B11" s="92" t="s">
        <v>103</v>
      </c>
      <c r="C11" s="60">
        <v>10</v>
      </c>
      <c r="D11" s="60">
        <v>0</v>
      </c>
      <c r="E11" s="15" t="s">
        <v>71</v>
      </c>
      <c r="F11" s="16">
        <v>20</v>
      </c>
      <c r="G11" s="17">
        <f>F11 * 생활재료!$E$18</f>
        <v>40</v>
      </c>
      <c r="H11" s="54">
        <f>SUM(G11:G14)</f>
        <v>184.72</v>
      </c>
      <c r="I11" s="73">
        <v>70</v>
      </c>
      <c r="J11" s="68">
        <f t="shared" ref="J11" si="0">(((I11) - ROUNDUP((I11 * 5) / 100, 0)) - D11) - H11</f>
        <v>-118.72</v>
      </c>
      <c r="K11" s="76">
        <f t="shared" ref="K11" si="1">(I11) - ROUNDUP((I11 * 5) / 100, 0)</f>
        <v>66</v>
      </c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B12" s="93"/>
      <c r="C12" s="61"/>
      <c r="D12" s="61"/>
      <c r="E12" s="15" t="s">
        <v>65</v>
      </c>
      <c r="F12" s="16">
        <v>20</v>
      </c>
      <c r="G12" s="17">
        <f>F12 * 생활재료!$I$18</f>
        <v>10</v>
      </c>
      <c r="H12" s="56"/>
      <c r="I12" s="75"/>
      <c r="J12" s="69"/>
      <c r="K12" s="77"/>
      <c r="M12" s="27"/>
      <c r="N12" s="27"/>
      <c r="O12" s="27"/>
      <c r="P12" s="27"/>
      <c r="Q12" s="27"/>
      <c r="R12" s="27"/>
      <c r="S12" s="27"/>
      <c r="T12" s="27"/>
    </row>
    <row r="13" spans="2:22" x14ac:dyDescent="0.3">
      <c r="B13" s="93"/>
      <c r="C13" s="61"/>
      <c r="D13" s="61"/>
      <c r="E13" s="15" t="s">
        <v>70</v>
      </c>
      <c r="F13" s="16">
        <v>32</v>
      </c>
      <c r="G13" s="17">
        <f>F13 * 생활재료!$E$17</f>
        <v>34.56</v>
      </c>
      <c r="H13" s="56"/>
      <c r="I13" s="75"/>
      <c r="J13" s="69"/>
      <c r="K13" s="77"/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B14" s="94"/>
      <c r="C14" s="62"/>
      <c r="D14" s="62"/>
      <c r="E14" s="15" t="s">
        <v>64</v>
      </c>
      <c r="F14" s="16">
        <v>32</v>
      </c>
      <c r="G14" s="17">
        <f>F14 * 생활재료!$I$17</f>
        <v>100.16</v>
      </c>
      <c r="H14" s="55"/>
      <c r="I14" s="74"/>
      <c r="J14" s="70"/>
      <c r="K14" s="78"/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B15" s="92" t="s">
        <v>104</v>
      </c>
      <c r="C15" s="60">
        <v>10</v>
      </c>
      <c r="D15" s="60">
        <v>0</v>
      </c>
      <c r="E15" s="15" t="s">
        <v>71</v>
      </c>
      <c r="F15" s="16">
        <v>20</v>
      </c>
      <c r="G15" s="17">
        <f>F15 * 생활재료!$E$18</f>
        <v>40</v>
      </c>
      <c r="H15" s="54">
        <f>SUM(G15:G18)</f>
        <v>184.72</v>
      </c>
      <c r="I15" s="73">
        <v>50</v>
      </c>
      <c r="J15" s="68">
        <f t="shared" ref="J15" si="2">(((I15) - ROUNDUP((I15 * 5) / 100, 0)) - D15) - H15</f>
        <v>-137.72</v>
      </c>
      <c r="K15" s="76">
        <f t="shared" ref="K15" si="3">(I15) - ROUNDUP((I15 * 5) / 100, 0)</f>
        <v>47</v>
      </c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B16" s="93"/>
      <c r="C16" s="61"/>
      <c r="D16" s="61"/>
      <c r="E16" s="15" t="s">
        <v>65</v>
      </c>
      <c r="F16" s="16">
        <v>20</v>
      </c>
      <c r="G16" s="17">
        <f>F16 * 생활재료!$I$18</f>
        <v>10</v>
      </c>
      <c r="H16" s="56"/>
      <c r="I16" s="75"/>
      <c r="J16" s="69"/>
      <c r="K16" s="77"/>
      <c r="M16" s="27"/>
      <c r="N16" s="27"/>
      <c r="O16" s="27"/>
      <c r="P16" s="27"/>
      <c r="Q16" s="27"/>
      <c r="R16" s="27"/>
      <c r="S16" s="27"/>
      <c r="T16" s="27"/>
    </row>
    <row r="17" spans="2:20" ht="16.5" customHeight="1" x14ac:dyDescent="0.3">
      <c r="B17" s="93"/>
      <c r="C17" s="61"/>
      <c r="D17" s="61"/>
      <c r="E17" s="15" t="s">
        <v>70</v>
      </c>
      <c r="F17" s="16">
        <v>32</v>
      </c>
      <c r="G17" s="17">
        <f>F17 * 생활재료!$E$17</f>
        <v>34.56</v>
      </c>
      <c r="H17" s="56"/>
      <c r="I17" s="75"/>
      <c r="J17" s="69"/>
      <c r="K17" s="77"/>
      <c r="M17" s="27"/>
      <c r="N17" s="27"/>
      <c r="O17" s="27"/>
      <c r="P17" s="27"/>
      <c r="Q17" s="27"/>
      <c r="R17" s="27"/>
      <c r="S17" s="27"/>
      <c r="T17" s="27"/>
    </row>
    <row r="18" spans="2:20" ht="16.5" customHeight="1" x14ac:dyDescent="0.3">
      <c r="B18" s="94"/>
      <c r="C18" s="62"/>
      <c r="D18" s="62"/>
      <c r="E18" s="15" t="s">
        <v>64</v>
      </c>
      <c r="F18" s="16">
        <v>32</v>
      </c>
      <c r="G18" s="17">
        <f>F18 * 생활재료!$I$17</f>
        <v>100.16</v>
      </c>
      <c r="H18" s="55"/>
      <c r="I18" s="74"/>
      <c r="J18" s="70"/>
      <c r="K18" s="78"/>
      <c r="M18" s="27"/>
      <c r="N18" s="27"/>
      <c r="O18" s="27"/>
      <c r="P18" s="27"/>
      <c r="Q18" s="27"/>
      <c r="R18" s="27"/>
      <c r="S18" s="27"/>
      <c r="T18" s="27"/>
    </row>
    <row r="19" spans="2:20" ht="20.25" customHeight="1" x14ac:dyDescent="0.3">
      <c r="B19" s="92" t="s">
        <v>105</v>
      </c>
      <c r="C19" s="60">
        <v>10</v>
      </c>
      <c r="D19" s="60">
        <v>0</v>
      </c>
      <c r="E19" s="15" t="s">
        <v>71</v>
      </c>
      <c r="F19" s="16">
        <v>38</v>
      </c>
      <c r="G19" s="17">
        <f>F19 * 생활재료!$E$18</f>
        <v>76</v>
      </c>
      <c r="H19" s="54">
        <f>SUM(G19:G22)</f>
        <v>347.6</v>
      </c>
      <c r="I19" s="73">
        <v>279</v>
      </c>
      <c r="J19" s="68">
        <f t="shared" ref="J19" si="4">(((I19) - ROUNDUP((I19 * 5) / 100, 0)) - D19) - H19</f>
        <v>-82.600000000000023</v>
      </c>
      <c r="K19" s="76">
        <f t="shared" ref="K19" si="5">(I19) - ROUNDUP((I19 * 5) / 100, 0)</f>
        <v>265</v>
      </c>
      <c r="M19" s="27"/>
      <c r="N19" s="27"/>
      <c r="O19" s="27"/>
      <c r="P19" s="27"/>
      <c r="Q19" s="27"/>
      <c r="R19" s="27"/>
      <c r="S19" s="27"/>
      <c r="T19" s="27"/>
    </row>
    <row r="20" spans="2:20" x14ac:dyDescent="0.3">
      <c r="B20" s="93"/>
      <c r="C20" s="61"/>
      <c r="D20" s="61"/>
      <c r="E20" s="15" t="s">
        <v>65</v>
      </c>
      <c r="F20" s="16">
        <v>38</v>
      </c>
      <c r="G20" s="17">
        <f>F20 * 생활재료!$I$18</f>
        <v>19</v>
      </c>
      <c r="H20" s="56"/>
      <c r="I20" s="75"/>
      <c r="J20" s="69"/>
      <c r="K20" s="77"/>
      <c r="M20" s="27"/>
      <c r="N20" s="27"/>
      <c r="O20" s="27"/>
      <c r="P20" s="27"/>
      <c r="Q20" s="27"/>
      <c r="R20" s="27"/>
      <c r="S20" s="27"/>
      <c r="T20" s="27"/>
    </row>
    <row r="21" spans="2:20" x14ac:dyDescent="0.3">
      <c r="B21" s="93"/>
      <c r="C21" s="61"/>
      <c r="D21" s="61"/>
      <c r="E21" s="15" t="s">
        <v>70</v>
      </c>
      <c r="F21" s="16">
        <v>60</v>
      </c>
      <c r="G21" s="17">
        <f>F21 * 생활재료!$E$17</f>
        <v>64.800000000000011</v>
      </c>
      <c r="H21" s="56"/>
      <c r="I21" s="75"/>
      <c r="J21" s="69"/>
      <c r="K21" s="77"/>
      <c r="M21" s="27"/>
      <c r="N21" s="27"/>
      <c r="O21" s="27"/>
      <c r="P21" s="27"/>
      <c r="Q21" s="27"/>
      <c r="R21" s="27"/>
      <c r="S21" s="27"/>
      <c r="T21" s="27"/>
    </row>
    <row r="22" spans="2:20" x14ac:dyDescent="0.3">
      <c r="B22" s="94"/>
      <c r="C22" s="62"/>
      <c r="D22" s="62"/>
      <c r="E22" s="15" t="s">
        <v>64</v>
      </c>
      <c r="F22" s="16">
        <v>60</v>
      </c>
      <c r="G22" s="17">
        <f>F22 * 생활재료!$I$17</f>
        <v>187.79999999999998</v>
      </c>
      <c r="H22" s="55"/>
      <c r="I22" s="74"/>
      <c r="J22" s="70"/>
      <c r="K22" s="78"/>
      <c r="M22" s="27"/>
      <c r="N22" s="27"/>
      <c r="O22" s="27"/>
      <c r="P22" s="27"/>
      <c r="Q22" s="27"/>
      <c r="R22" s="27"/>
      <c r="S22" s="27"/>
      <c r="T22" s="27"/>
    </row>
    <row r="23" spans="2:20" x14ac:dyDescent="0.3">
      <c r="B23" s="47" t="s">
        <v>99</v>
      </c>
      <c r="C23" s="47"/>
      <c r="D23" s="47"/>
      <c r="E23" s="47"/>
      <c r="F23" s="47"/>
      <c r="G23" s="47"/>
      <c r="H23" s="47"/>
      <c r="I23" s="47"/>
      <c r="J23" s="47"/>
      <c r="K23" s="47"/>
      <c r="M23" s="27"/>
      <c r="N23" s="27"/>
      <c r="O23" s="27"/>
      <c r="P23" s="27"/>
      <c r="Q23" s="27"/>
      <c r="R23" s="27"/>
      <c r="S23" s="27"/>
      <c r="T23" s="27"/>
    </row>
    <row r="24" spans="2:20" x14ac:dyDescent="0.3"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2:20" ht="17.25" customHeight="1" x14ac:dyDescent="0.3">
      <c r="B25" s="63" t="s">
        <v>14</v>
      </c>
      <c r="C25" s="63" t="s">
        <v>0</v>
      </c>
      <c r="D25" s="63" t="s">
        <v>16</v>
      </c>
      <c r="E25" s="65" t="s">
        <v>15</v>
      </c>
      <c r="F25" s="65"/>
      <c r="G25" s="65"/>
      <c r="H25" s="66"/>
      <c r="I25" s="48" t="s">
        <v>48</v>
      </c>
      <c r="J25" s="50" t="s">
        <v>81</v>
      </c>
      <c r="K25" s="52" t="s">
        <v>82</v>
      </c>
    </row>
    <row r="26" spans="2:20" ht="34.5" x14ac:dyDescent="0.3">
      <c r="B26" s="64"/>
      <c r="C26" s="64"/>
      <c r="D26" s="64"/>
      <c r="E26" s="14" t="s">
        <v>14</v>
      </c>
      <c r="F26" s="14" t="s">
        <v>49</v>
      </c>
      <c r="G26" s="14" t="s">
        <v>76</v>
      </c>
      <c r="H26" s="18" t="s">
        <v>77</v>
      </c>
      <c r="I26" s="49"/>
      <c r="J26" s="51"/>
      <c r="K26" s="53"/>
    </row>
    <row r="27" spans="2:20" x14ac:dyDescent="0.3">
      <c r="B27" s="87" t="s">
        <v>106</v>
      </c>
      <c r="C27" s="88">
        <v>10</v>
      </c>
      <c r="D27" s="88">
        <v>20</v>
      </c>
      <c r="E27" s="15" t="s">
        <v>73</v>
      </c>
      <c r="F27" s="16">
        <v>5</v>
      </c>
      <c r="G27" s="17">
        <f>F27 * 생활재료!$E$20</f>
        <v>0.5</v>
      </c>
      <c r="H27" s="89">
        <f>SUM(G27:G32)</f>
        <v>193.06</v>
      </c>
      <c r="I27" s="90">
        <v>228</v>
      </c>
      <c r="J27" s="91">
        <f>(((I27) - ROUNDUP((I27 * 5) / 100, 0)) - D27) - H27</f>
        <v>2.9399999999999977</v>
      </c>
      <c r="K27" s="86">
        <f>(I27) - ROUNDUP((I27 * 5) / 100, 0)</f>
        <v>216</v>
      </c>
    </row>
    <row r="28" spans="2:20" x14ac:dyDescent="0.3">
      <c r="B28" s="87"/>
      <c r="C28" s="88"/>
      <c r="D28" s="88"/>
      <c r="E28" s="15" t="s">
        <v>68</v>
      </c>
      <c r="F28" s="16">
        <v>4</v>
      </c>
      <c r="G28" s="17">
        <f>F28 * 생활재료!$I$20</f>
        <v>1.2</v>
      </c>
      <c r="H28" s="89"/>
      <c r="I28" s="90"/>
      <c r="J28" s="91"/>
      <c r="K28" s="86"/>
    </row>
    <row r="29" spans="2:20" x14ac:dyDescent="0.3">
      <c r="B29" s="87"/>
      <c r="C29" s="88"/>
      <c r="D29" s="88"/>
      <c r="E29" s="15" t="s">
        <v>71</v>
      </c>
      <c r="F29" s="16">
        <v>20</v>
      </c>
      <c r="G29" s="17">
        <f>F29 * 생활재료!$E$18</f>
        <v>40</v>
      </c>
      <c r="H29" s="89"/>
      <c r="I29" s="90"/>
      <c r="J29" s="91"/>
      <c r="K29" s="86"/>
    </row>
    <row r="30" spans="2:20" x14ac:dyDescent="0.3">
      <c r="B30" s="87"/>
      <c r="C30" s="88"/>
      <c r="D30" s="88"/>
      <c r="E30" s="15" t="s">
        <v>65</v>
      </c>
      <c r="F30" s="16">
        <v>16</v>
      </c>
      <c r="G30" s="17">
        <f>F30 * 생활재료!$I$18</f>
        <v>8</v>
      </c>
      <c r="H30" s="89"/>
      <c r="I30" s="90"/>
      <c r="J30" s="91"/>
      <c r="K30" s="86"/>
    </row>
    <row r="31" spans="2:20" x14ac:dyDescent="0.3">
      <c r="B31" s="87"/>
      <c r="C31" s="88"/>
      <c r="D31" s="88"/>
      <c r="E31" s="15" t="s">
        <v>70</v>
      </c>
      <c r="F31" s="16">
        <v>40</v>
      </c>
      <c r="G31" s="17">
        <f>F31 * 생활재료!$E$17</f>
        <v>43.2</v>
      </c>
      <c r="H31" s="89"/>
      <c r="I31" s="90"/>
      <c r="J31" s="91"/>
      <c r="K31" s="86"/>
    </row>
    <row r="32" spans="2:20" ht="16.5" customHeight="1" x14ac:dyDescent="0.3">
      <c r="B32" s="87"/>
      <c r="C32" s="88"/>
      <c r="D32" s="88"/>
      <c r="E32" s="15" t="s">
        <v>64</v>
      </c>
      <c r="F32" s="16">
        <v>32</v>
      </c>
      <c r="G32" s="17">
        <f>F32 * 생활재료!$I$17</f>
        <v>100.16</v>
      </c>
      <c r="H32" s="89"/>
      <c r="I32" s="90"/>
      <c r="J32" s="91"/>
      <c r="K32" s="86"/>
    </row>
    <row r="33" spans="2:11" ht="16.5" customHeight="1" x14ac:dyDescent="0.3">
      <c r="B33" s="87" t="s">
        <v>107</v>
      </c>
      <c r="C33" s="88">
        <v>10</v>
      </c>
      <c r="D33" s="88">
        <v>20</v>
      </c>
      <c r="E33" s="15" t="s">
        <v>73</v>
      </c>
      <c r="F33" s="16">
        <v>5</v>
      </c>
      <c r="G33" s="17">
        <f>F33 * 생활재료!$E$20</f>
        <v>0.5</v>
      </c>
      <c r="H33" s="89">
        <f>SUM(G33:G38)</f>
        <v>193.06</v>
      </c>
      <c r="I33" s="90">
        <v>100</v>
      </c>
      <c r="J33" s="91">
        <f t="shared" ref="J33" si="6">(((I33) - ROUNDUP((I33 * 5) / 100, 0)) - D33) - H33</f>
        <v>-118.06</v>
      </c>
      <c r="K33" s="86">
        <f t="shared" ref="K33" si="7">(I33) - ROUNDUP((I33 * 5) / 100, 0)</f>
        <v>95</v>
      </c>
    </row>
    <row r="34" spans="2:11" ht="16.5" customHeight="1" x14ac:dyDescent="0.3">
      <c r="B34" s="87"/>
      <c r="C34" s="88"/>
      <c r="D34" s="88"/>
      <c r="E34" s="15" t="s">
        <v>68</v>
      </c>
      <c r="F34" s="16">
        <v>4</v>
      </c>
      <c r="G34" s="17">
        <f>F34 * 생활재료!$I$20</f>
        <v>1.2</v>
      </c>
      <c r="H34" s="89"/>
      <c r="I34" s="90"/>
      <c r="J34" s="91"/>
      <c r="K34" s="86"/>
    </row>
    <row r="35" spans="2:11" ht="16.5" customHeight="1" x14ac:dyDescent="0.3">
      <c r="B35" s="87"/>
      <c r="C35" s="88"/>
      <c r="D35" s="88"/>
      <c r="E35" s="15" t="s">
        <v>71</v>
      </c>
      <c r="F35" s="16">
        <v>20</v>
      </c>
      <c r="G35" s="17">
        <f>F35 * 생활재료!$E$18</f>
        <v>40</v>
      </c>
      <c r="H35" s="89"/>
      <c r="I35" s="90"/>
      <c r="J35" s="91"/>
      <c r="K35" s="86"/>
    </row>
    <row r="36" spans="2:11" ht="16.5" customHeight="1" x14ac:dyDescent="0.3">
      <c r="B36" s="87"/>
      <c r="C36" s="88"/>
      <c r="D36" s="88"/>
      <c r="E36" s="15" t="s">
        <v>65</v>
      </c>
      <c r="F36" s="16">
        <v>16</v>
      </c>
      <c r="G36" s="17">
        <f>F36 * 생활재료!$I$18</f>
        <v>8</v>
      </c>
      <c r="H36" s="89"/>
      <c r="I36" s="90"/>
      <c r="J36" s="91"/>
      <c r="K36" s="86"/>
    </row>
    <row r="37" spans="2:11" ht="16.5" customHeight="1" x14ac:dyDescent="0.3">
      <c r="B37" s="87"/>
      <c r="C37" s="88"/>
      <c r="D37" s="88"/>
      <c r="E37" s="15" t="s">
        <v>70</v>
      </c>
      <c r="F37" s="16">
        <v>40</v>
      </c>
      <c r="G37" s="17">
        <f>F37 * 생활재료!$E$17</f>
        <v>43.2</v>
      </c>
      <c r="H37" s="89"/>
      <c r="I37" s="90"/>
      <c r="J37" s="91"/>
      <c r="K37" s="86"/>
    </row>
    <row r="38" spans="2:11" ht="16.5" customHeight="1" x14ac:dyDescent="0.3">
      <c r="B38" s="87"/>
      <c r="C38" s="88"/>
      <c r="D38" s="88"/>
      <c r="E38" s="15" t="s">
        <v>64</v>
      </c>
      <c r="F38" s="16">
        <v>32</v>
      </c>
      <c r="G38" s="17">
        <f>F38 * 생활재료!$I$17</f>
        <v>100.16</v>
      </c>
      <c r="H38" s="89"/>
      <c r="I38" s="90"/>
      <c r="J38" s="91"/>
      <c r="K38" s="86"/>
    </row>
    <row r="39" spans="2:11" ht="16.5" customHeight="1" x14ac:dyDescent="0.3">
      <c r="B39" s="87" t="s">
        <v>108</v>
      </c>
      <c r="C39" s="88">
        <v>10</v>
      </c>
      <c r="D39" s="88">
        <v>20</v>
      </c>
      <c r="E39" s="15" t="s">
        <v>73</v>
      </c>
      <c r="F39" s="16">
        <v>5</v>
      </c>
      <c r="G39" s="17">
        <f>F39 * 생활재료!$E$20</f>
        <v>0.5</v>
      </c>
      <c r="H39" s="89">
        <f>SUM(G39:G44)</f>
        <v>181.06</v>
      </c>
      <c r="I39" s="90">
        <v>155</v>
      </c>
      <c r="J39" s="91">
        <f t="shared" ref="J39" si="8">(((I39) - ROUNDUP((I39 * 5) / 100, 0)) - D39) - H39</f>
        <v>-54.06</v>
      </c>
      <c r="K39" s="86">
        <f t="shared" ref="K39" si="9">(I39) - ROUNDUP((I39 * 5) / 100, 0)</f>
        <v>147</v>
      </c>
    </row>
    <row r="40" spans="2:11" ht="16.5" customHeight="1" x14ac:dyDescent="0.3">
      <c r="B40" s="87"/>
      <c r="C40" s="88"/>
      <c r="D40" s="88"/>
      <c r="E40" s="15" t="s">
        <v>68</v>
      </c>
      <c r="F40" s="16">
        <v>4</v>
      </c>
      <c r="G40" s="17">
        <f>F40 * 생활재료!$I$20</f>
        <v>1.2</v>
      </c>
      <c r="H40" s="89"/>
      <c r="I40" s="90"/>
      <c r="J40" s="91"/>
      <c r="K40" s="86"/>
    </row>
    <row r="41" spans="2:11" ht="16.5" customHeight="1" x14ac:dyDescent="0.3">
      <c r="B41" s="87"/>
      <c r="C41" s="88"/>
      <c r="D41" s="88"/>
      <c r="E41" s="15" t="s">
        <v>71</v>
      </c>
      <c r="F41" s="16">
        <v>20</v>
      </c>
      <c r="G41" s="17">
        <f>F41 * 생활재료!$M$18</f>
        <v>28</v>
      </c>
      <c r="H41" s="89"/>
      <c r="I41" s="90"/>
      <c r="J41" s="91"/>
      <c r="K41" s="86"/>
    </row>
    <row r="42" spans="2:11" ht="16.5" customHeight="1" x14ac:dyDescent="0.3">
      <c r="B42" s="87"/>
      <c r="C42" s="88"/>
      <c r="D42" s="88"/>
      <c r="E42" s="15" t="s">
        <v>65</v>
      </c>
      <c r="F42" s="16">
        <v>16</v>
      </c>
      <c r="G42" s="17">
        <f>F42 * 생활재료!$I$18</f>
        <v>8</v>
      </c>
      <c r="H42" s="89"/>
      <c r="I42" s="90"/>
      <c r="J42" s="91"/>
      <c r="K42" s="86"/>
    </row>
    <row r="43" spans="2:11" ht="16.5" customHeight="1" x14ac:dyDescent="0.3">
      <c r="B43" s="87"/>
      <c r="C43" s="88"/>
      <c r="D43" s="88"/>
      <c r="E43" s="15" t="s">
        <v>70</v>
      </c>
      <c r="F43" s="16">
        <v>40</v>
      </c>
      <c r="G43" s="17">
        <f>F43 * 생활재료!$E$17</f>
        <v>43.2</v>
      </c>
      <c r="H43" s="89"/>
      <c r="I43" s="90"/>
      <c r="J43" s="91"/>
      <c r="K43" s="86"/>
    </row>
    <row r="44" spans="2:11" ht="16.5" customHeight="1" x14ac:dyDescent="0.3">
      <c r="B44" s="87"/>
      <c r="C44" s="88"/>
      <c r="D44" s="88"/>
      <c r="E44" s="15" t="s">
        <v>64</v>
      </c>
      <c r="F44" s="16">
        <v>32</v>
      </c>
      <c r="G44" s="17">
        <f>F44 * 생활재료!$I$17</f>
        <v>100.16</v>
      </c>
      <c r="H44" s="89"/>
      <c r="I44" s="90"/>
      <c r="J44" s="91"/>
      <c r="K44" s="86"/>
    </row>
    <row r="45" spans="2:11" ht="16.5" customHeight="1" x14ac:dyDescent="0.3">
      <c r="B45" s="87" t="s">
        <v>109</v>
      </c>
      <c r="C45" s="88">
        <v>10</v>
      </c>
      <c r="D45" s="88">
        <v>25</v>
      </c>
      <c r="E45" s="15" t="s">
        <v>73</v>
      </c>
      <c r="F45" s="16">
        <v>10</v>
      </c>
      <c r="G45" s="17">
        <f>F45 * 생활재료!$E$20</f>
        <v>1</v>
      </c>
      <c r="H45" s="89">
        <f>SUM(G45:G50)</f>
        <v>440.79999999999995</v>
      </c>
      <c r="I45" s="90">
        <v>415</v>
      </c>
      <c r="J45" s="91">
        <f t="shared" ref="J45" si="10">(((I45) - ROUNDUP((I45 * 5) / 100, 0)) - D45) - H45</f>
        <v>-71.799999999999955</v>
      </c>
      <c r="K45" s="86">
        <f t="shared" ref="K45" si="11">(I45) - ROUNDUP((I45 * 5) / 100, 0)</f>
        <v>394</v>
      </c>
    </row>
    <row r="46" spans="2:11" ht="16.5" customHeight="1" x14ac:dyDescent="0.3">
      <c r="B46" s="87"/>
      <c r="C46" s="88"/>
      <c r="D46" s="88"/>
      <c r="E46" s="15" t="s">
        <v>68</v>
      </c>
      <c r="F46" s="16">
        <v>10</v>
      </c>
      <c r="G46" s="17">
        <f>F46 * 생활재료!$I$20</f>
        <v>3</v>
      </c>
      <c r="H46" s="89"/>
      <c r="I46" s="90"/>
      <c r="J46" s="91"/>
      <c r="K46" s="86"/>
    </row>
    <row r="47" spans="2:11" ht="16.5" customHeight="1" x14ac:dyDescent="0.3">
      <c r="B47" s="87"/>
      <c r="C47" s="88"/>
      <c r="D47" s="88"/>
      <c r="E47" s="15" t="s">
        <v>71</v>
      </c>
      <c r="F47" s="16">
        <v>40</v>
      </c>
      <c r="G47" s="17">
        <f>F47 * 생활재료!$E$18</f>
        <v>80</v>
      </c>
      <c r="H47" s="89"/>
      <c r="I47" s="90"/>
      <c r="J47" s="91"/>
      <c r="K47" s="86"/>
    </row>
    <row r="48" spans="2:11" ht="16.5" customHeight="1" x14ac:dyDescent="0.3">
      <c r="B48" s="87"/>
      <c r="C48" s="88"/>
      <c r="D48" s="88"/>
      <c r="E48" s="15" t="s">
        <v>65</v>
      </c>
      <c r="F48" s="16">
        <v>40</v>
      </c>
      <c r="G48" s="17">
        <f>F48 * 생활재료!$I$18</f>
        <v>20</v>
      </c>
      <c r="H48" s="89"/>
      <c r="I48" s="90"/>
      <c r="J48" s="91"/>
      <c r="K48" s="86"/>
    </row>
    <row r="49" spans="2:11" ht="16.5" customHeight="1" x14ac:dyDescent="0.3">
      <c r="B49" s="87"/>
      <c r="C49" s="88"/>
      <c r="D49" s="88"/>
      <c r="E49" s="15" t="s">
        <v>70</v>
      </c>
      <c r="F49" s="16">
        <v>80</v>
      </c>
      <c r="G49" s="17">
        <f>F49 * 생활재료!$E$17</f>
        <v>86.4</v>
      </c>
      <c r="H49" s="89"/>
      <c r="I49" s="90"/>
      <c r="J49" s="91"/>
      <c r="K49" s="86"/>
    </row>
    <row r="50" spans="2:11" ht="16.5" customHeight="1" x14ac:dyDescent="0.3">
      <c r="B50" s="87"/>
      <c r="C50" s="88"/>
      <c r="D50" s="88"/>
      <c r="E50" s="15" t="s">
        <v>64</v>
      </c>
      <c r="F50" s="16">
        <v>80</v>
      </c>
      <c r="G50" s="17">
        <f>F50 * 생활재료!$I$17</f>
        <v>250.39999999999998</v>
      </c>
      <c r="H50" s="89"/>
      <c r="I50" s="90"/>
      <c r="J50" s="91"/>
      <c r="K50" s="86"/>
    </row>
    <row r="51" spans="2:11" ht="16.5" customHeight="1" x14ac:dyDescent="0.3">
      <c r="B51" s="47" t="s">
        <v>100</v>
      </c>
      <c r="C51" s="47"/>
      <c r="D51" s="47"/>
      <c r="E51" s="47"/>
      <c r="F51" s="47"/>
      <c r="G51" s="47"/>
      <c r="H51" s="47"/>
      <c r="I51" s="47"/>
      <c r="J51" s="47"/>
      <c r="K51" s="47"/>
    </row>
    <row r="52" spans="2:11" ht="16.5" customHeight="1" x14ac:dyDescent="0.3"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2:11" ht="16.5" customHeight="1" x14ac:dyDescent="0.3">
      <c r="B53" s="63" t="s">
        <v>14</v>
      </c>
      <c r="C53" s="63" t="s">
        <v>0</v>
      </c>
      <c r="D53" s="63" t="s">
        <v>16</v>
      </c>
      <c r="E53" s="65" t="s">
        <v>15</v>
      </c>
      <c r="F53" s="65"/>
      <c r="G53" s="65"/>
      <c r="H53" s="66"/>
      <c r="I53" s="48" t="s">
        <v>48</v>
      </c>
      <c r="J53" s="50" t="s">
        <v>81</v>
      </c>
      <c r="K53" s="52" t="s">
        <v>82</v>
      </c>
    </row>
    <row r="54" spans="2:11" ht="16.5" customHeight="1" x14ac:dyDescent="0.3">
      <c r="B54" s="64"/>
      <c r="C54" s="64"/>
      <c r="D54" s="64"/>
      <c r="E54" s="14" t="s">
        <v>14</v>
      </c>
      <c r="F54" s="14" t="s">
        <v>49</v>
      </c>
      <c r="G54" s="14" t="s">
        <v>76</v>
      </c>
      <c r="H54" s="18" t="s">
        <v>77</v>
      </c>
      <c r="I54" s="49"/>
      <c r="J54" s="51"/>
      <c r="K54" s="53"/>
    </row>
    <row r="55" spans="2:11" ht="16.5" customHeight="1" x14ac:dyDescent="0.3">
      <c r="B55" s="87" t="s">
        <v>110</v>
      </c>
      <c r="C55" s="88">
        <v>10</v>
      </c>
      <c r="D55" s="88">
        <v>35</v>
      </c>
      <c r="E55" s="15" t="s">
        <v>74</v>
      </c>
      <c r="F55" s="16">
        <v>6</v>
      </c>
      <c r="G55" s="17">
        <f>F55 * 생활재료!$E$21</f>
        <v>51</v>
      </c>
      <c r="H55" s="89">
        <f>SUM(G55:G60)</f>
        <v>302.53999999999996</v>
      </c>
      <c r="I55" s="90">
        <v>398</v>
      </c>
      <c r="J55" s="91">
        <f>(((I55) - ROUNDUP((I55 * 5) / 100, 0)) - D55) - H55</f>
        <v>40.460000000000036</v>
      </c>
      <c r="K55" s="86">
        <f>(I55) - ROUNDUP((I55 * 5) / 100, 0)</f>
        <v>378</v>
      </c>
    </row>
    <row r="56" spans="2:11" ht="16.5" customHeight="1" x14ac:dyDescent="0.3">
      <c r="B56" s="87"/>
      <c r="C56" s="88"/>
      <c r="D56" s="88"/>
      <c r="E56" s="15" t="s">
        <v>69</v>
      </c>
      <c r="F56" s="16">
        <v>5</v>
      </c>
      <c r="G56" s="17">
        <f>F56 * 생활재료!$I$21</f>
        <v>16.5</v>
      </c>
      <c r="H56" s="89"/>
      <c r="I56" s="90"/>
      <c r="J56" s="91"/>
      <c r="K56" s="86"/>
    </row>
    <row r="57" spans="2:11" ht="16.5" customHeight="1" x14ac:dyDescent="0.3">
      <c r="B57" s="87"/>
      <c r="C57" s="88"/>
      <c r="D57" s="88"/>
      <c r="E57" s="15" t="s">
        <v>71</v>
      </c>
      <c r="F57" s="16">
        <v>24</v>
      </c>
      <c r="G57" s="17">
        <f>F57 * 생활재료!$E$18</f>
        <v>48</v>
      </c>
      <c r="H57" s="89"/>
      <c r="I57" s="90"/>
      <c r="J57" s="91"/>
      <c r="K57" s="86"/>
    </row>
    <row r="58" spans="2:11" ht="16.5" customHeight="1" x14ac:dyDescent="0.3">
      <c r="B58" s="87"/>
      <c r="C58" s="88"/>
      <c r="D58" s="88"/>
      <c r="E58" s="15" t="s">
        <v>65</v>
      </c>
      <c r="F58" s="16">
        <v>20</v>
      </c>
      <c r="G58" s="17">
        <f>F58 * 생활재료!$I$18</f>
        <v>10</v>
      </c>
      <c r="H58" s="89"/>
      <c r="I58" s="90"/>
      <c r="J58" s="91"/>
      <c r="K58" s="86"/>
    </row>
    <row r="59" spans="2:11" ht="16.5" customHeight="1" x14ac:dyDescent="0.3">
      <c r="B59" s="87"/>
      <c r="C59" s="88"/>
      <c r="D59" s="88"/>
      <c r="E59" s="15" t="s">
        <v>70</v>
      </c>
      <c r="F59" s="16">
        <v>48</v>
      </c>
      <c r="G59" s="17">
        <f>F59 * 생활재료!$E$17</f>
        <v>51.84</v>
      </c>
      <c r="H59" s="89"/>
      <c r="I59" s="90"/>
      <c r="J59" s="91"/>
      <c r="K59" s="86"/>
    </row>
    <row r="60" spans="2:11" ht="16.5" customHeight="1" x14ac:dyDescent="0.3">
      <c r="B60" s="87"/>
      <c r="C60" s="88"/>
      <c r="D60" s="88"/>
      <c r="E60" s="15" t="s">
        <v>64</v>
      </c>
      <c r="F60" s="16">
        <v>40</v>
      </c>
      <c r="G60" s="17">
        <f>F60 * 생활재료!$I$17</f>
        <v>125.19999999999999</v>
      </c>
      <c r="H60" s="89"/>
      <c r="I60" s="90"/>
      <c r="J60" s="91"/>
      <c r="K60" s="86"/>
    </row>
    <row r="61" spans="2:11" ht="16.5" customHeight="1" x14ac:dyDescent="0.3">
      <c r="B61" s="87" t="s">
        <v>111</v>
      </c>
      <c r="C61" s="88">
        <v>10</v>
      </c>
      <c r="D61" s="88">
        <v>35</v>
      </c>
      <c r="E61" s="15" t="s">
        <v>74</v>
      </c>
      <c r="F61" s="16">
        <v>6</v>
      </c>
      <c r="G61" s="17">
        <f>F61 * 생활재료!$E$21</f>
        <v>51</v>
      </c>
      <c r="H61" s="89">
        <f>SUM(G61:G66)</f>
        <v>302.53999999999996</v>
      </c>
      <c r="I61" s="90">
        <v>300</v>
      </c>
      <c r="J61" s="91">
        <f t="shared" ref="J61" si="12">(((I61) - ROUNDUP((I61 * 5) / 100, 0)) - D61) - H61</f>
        <v>-52.539999999999964</v>
      </c>
      <c r="K61" s="86">
        <f t="shared" ref="K61" si="13">(I61) - ROUNDUP((I61 * 5) / 100, 0)</f>
        <v>285</v>
      </c>
    </row>
    <row r="62" spans="2:11" ht="16.5" customHeight="1" x14ac:dyDescent="0.3">
      <c r="B62" s="87"/>
      <c r="C62" s="88"/>
      <c r="D62" s="88"/>
      <c r="E62" s="15" t="s">
        <v>69</v>
      </c>
      <c r="F62" s="16">
        <v>5</v>
      </c>
      <c r="G62" s="17">
        <f>F62 * 생활재료!$I$21</f>
        <v>16.5</v>
      </c>
      <c r="H62" s="89"/>
      <c r="I62" s="90"/>
      <c r="J62" s="91"/>
      <c r="K62" s="86"/>
    </row>
    <row r="63" spans="2:11" ht="16.5" customHeight="1" x14ac:dyDescent="0.3">
      <c r="B63" s="87"/>
      <c r="C63" s="88"/>
      <c r="D63" s="88"/>
      <c r="E63" s="15" t="s">
        <v>71</v>
      </c>
      <c r="F63" s="16">
        <v>24</v>
      </c>
      <c r="G63" s="17">
        <f>F63 * 생활재료!$E$18</f>
        <v>48</v>
      </c>
      <c r="H63" s="89"/>
      <c r="I63" s="90"/>
      <c r="J63" s="91"/>
      <c r="K63" s="86"/>
    </row>
    <row r="64" spans="2:11" ht="16.5" customHeight="1" x14ac:dyDescent="0.3">
      <c r="B64" s="87"/>
      <c r="C64" s="88"/>
      <c r="D64" s="88"/>
      <c r="E64" s="15" t="s">
        <v>65</v>
      </c>
      <c r="F64" s="16">
        <v>20</v>
      </c>
      <c r="G64" s="17">
        <f>F64 * 생활재료!$I$18</f>
        <v>10</v>
      </c>
      <c r="H64" s="89"/>
      <c r="I64" s="90"/>
      <c r="J64" s="91"/>
      <c r="K64" s="86"/>
    </row>
    <row r="65" spans="2:11" ht="16.5" customHeight="1" x14ac:dyDescent="0.3">
      <c r="B65" s="87"/>
      <c r="C65" s="88"/>
      <c r="D65" s="88"/>
      <c r="E65" s="15" t="s">
        <v>70</v>
      </c>
      <c r="F65" s="16">
        <v>48</v>
      </c>
      <c r="G65" s="17">
        <f>F65 * 생활재료!$E$17</f>
        <v>51.84</v>
      </c>
      <c r="H65" s="89"/>
      <c r="I65" s="90"/>
      <c r="J65" s="91"/>
      <c r="K65" s="86"/>
    </row>
    <row r="66" spans="2:11" ht="16.5" customHeight="1" x14ac:dyDescent="0.3">
      <c r="B66" s="87"/>
      <c r="C66" s="88"/>
      <c r="D66" s="88"/>
      <c r="E66" s="15" t="s">
        <v>64</v>
      </c>
      <c r="F66" s="16">
        <v>40</v>
      </c>
      <c r="G66" s="17">
        <f>F66 * 생활재료!$I$17</f>
        <v>125.19999999999999</v>
      </c>
      <c r="H66" s="89"/>
      <c r="I66" s="90"/>
      <c r="J66" s="91"/>
      <c r="K66" s="86"/>
    </row>
    <row r="67" spans="2:11" ht="16.5" customHeight="1" x14ac:dyDescent="0.3">
      <c r="B67" s="87" t="s">
        <v>112</v>
      </c>
      <c r="C67" s="88">
        <v>10</v>
      </c>
      <c r="D67" s="88">
        <v>35</v>
      </c>
      <c r="E67" s="15" t="s">
        <v>74</v>
      </c>
      <c r="F67" s="16">
        <v>6</v>
      </c>
      <c r="G67" s="17">
        <f>F67 * 생활재료!$E$21</f>
        <v>51</v>
      </c>
      <c r="H67" s="89">
        <f>SUM(G67:G72)</f>
        <v>302.53999999999996</v>
      </c>
      <c r="I67" s="90">
        <v>320</v>
      </c>
      <c r="J67" s="91">
        <f t="shared" ref="J67" si="14">(((I67) - ROUNDUP((I67 * 5) / 100, 0)) - D67) - H67</f>
        <v>-33.539999999999964</v>
      </c>
      <c r="K67" s="86">
        <f t="shared" ref="K67" si="15">(I67) - ROUNDUP((I67 * 5) / 100, 0)</f>
        <v>304</v>
      </c>
    </row>
    <row r="68" spans="2:11" ht="16.5" customHeight="1" x14ac:dyDescent="0.3">
      <c r="B68" s="87"/>
      <c r="C68" s="88"/>
      <c r="D68" s="88"/>
      <c r="E68" s="15" t="s">
        <v>69</v>
      </c>
      <c r="F68" s="16">
        <v>5</v>
      </c>
      <c r="G68" s="17">
        <f>F68 * 생활재료!$I$21</f>
        <v>16.5</v>
      </c>
      <c r="H68" s="89"/>
      <c r="I68" s="90"/>
      <c r="J68" s="91"/>
      <c r="K68" s="86"/>
    </row>
    <row r="69" spans="2:11" ht="16.5" customHeight="1" x14ac:dyDescent="0.3">
      <c r="B69" s="87"/>
      <c r="C69" s="88"/>
      <c r="D69" s="88"/>
      <c r="E69" s="15" t="s">
        <v>71</v>
      </c>
      <c r="F69" s="16">
        <v>24</v>
      </c>
      <c r="G69" s="17">
        <f>F69 * 생활재료!$E$18</f>
        <v>48</v>
      </c>
      <c r="H69" s="89"/>
      <c r="I69" s="90"/>
      <c r="J69" s="91"/>
      <c r="K69" s="86"/>
    </row>
    <row r="70" spans="2:11" ht="16.5" customHeight="1" x14ac:dyDescent="0.3">
      <c r="B70" s="87"/>
      <c r="C70" s="88"/>
      <c r="D70" s="88"/>
      <c r="E70" s="15" t="s">
        <v>65</v>
      </c>
      <c r="F70" s="16">
        <v>20</v>
      </c>
      <c r="G70" s="17">
        <f>F70 * 생활재료!$I$18</f>
        <v>10</v>
      </c>
      <c r="H70" s="89"/>
      <c r="I70" s="90"/>
      <c r="J70" s="91"/>
      <c r="K70" s="86"/>
    </row>
    <row r="71" spans="2:11" ht="16.5" customHeight="1" x14ac:dyDescent="0.3">
      <c r="B71" s="87"/>
      <c r="C71" s="88"/>
      <c r="D71" s="88"/>
      <c r="E71" s="15" t="s">
        <v>70</v>
      </c>
      <c r="F71" s="16">
        <v>48</v>
      </c>
      <c r="G71" s="17">
        <f>F71 * 생활재료!$E$17</f>
        <v>51.84</v>
      </c>
      <c r="H71" s="89"/>
      <c r="I71" s="90"/>
      <c r="J71" s="91"/>
      <c r="K71" s="86"/>
    </row>
    <row r="72" spans="2:11" ht="16.5" customHeight="1" x14ac:dyDescent="0.3">
      <c r="B72" s="87"/>
      <c r="C72" s="88"/>
      <c r="D72" s="88"/>
      <c r="E72" s="15" t="s">
        <v>64</v>
      </c>
      <c r="F72" s="16">
        <v>40</v>
      </c>
      <c r="G72" s="17">
        <f>F72 * 생활재료!$I$17</f>
        <v>125.19999999999999</v>
      </c>
      <c r="H72" s="89"/>
      <c r="I72" s="90"/>
      <c r="J72" s="91"/>
      <c r="K72" s="86"/>
    </row>
    <row r="73" spans="2:11" ht="16.5" customHeight="1" x14ac:dyDescent="0.3">
      <c r="B73" s="87" t="s">
        <v>113</v>
      </c>
      <c r="C73" s="88">
        <v>10</v>
      </c>
      <c r="D73" s="88">
        <v>50</v>
      </c>
      <c r="E73" s="15" t="s">
        <v>74</v>
      </c>
      <c r="F73" s="16">
        <v>12</v>
      </c>
      <c r="G73" s="17">
        <f>F73 * 생활재료!$E$21</f>
        <v>102</v>
      </c>
      <c r="H73" s="89">
        <f>SUM(G73:G78)</f>
        <v>605.07999999999993</v>
      </c>
      <c r="I73" s="90">
        <v>618</v>
      </c>
      <c r="J73" s="91">
        <f t="shared" ref="J73" si="16">(((I73) - ROUNDUP((I73 * 5) / 100, 0)) - D73) - H73</f>
        <v>-68.079999999999927</v>
      </c>
      <c r="K73" s="86">
        <f t="shared" ref="K73" si="17">(I73) - ROUNDUP((I73 * 5) / 100, 0)</f>
        <v>587</v>
      </c>
    </row>
    <row r="74" spans="2:11" ht="16.5" customHeight="1" x14ac:dyDescent="0.3">
      <c r="B74" s="87"/>
      <c r="C74" s="88"/>
      <c r="D74" s="88"/>
      <c r="E74" s="15" t="s">
        <v>69</v>
      </c>
      <c r="F74" s="16">
        <v>10</v>
      </c>
      <c r="G74" s="17">
        <f>F74 * 생활재료!$I$21</f>
        <v>33</v>
      </c>
      <c r="H74" s="89"/>
      <c r="I74" s="90"/>
      <c r="J74" s="91"/>
      <c r="K74" s="86"/>
    </row>
    <row r="75" spans="2:11" ht="16.5" customHeight="1" x14ac:dyDescent="0.3">
      <c r="B75" s="87"/>
      <c r="C75" s="88"/>
      <c r="D75" s="88"/>
      <c r="E75" s="15" t="s">
        <v>71</v>
      </c>
      <c r="F75" s="16">
        <v>48</v>
      </c>
      <c r="G75" s="17">
        <f>F75 * 생활재료!$E$18</f>
        <v>96</v>
      </c>
      <c r="H75" s="89"/>
      <c r="I75" s="90"/>
      <c r="J75" s="91"/>
      <c r="K75" s="86"/>
    </row>
    <row r="76" spans="2:11" ht="16.5" customHeight="1" x14ac:dyDescent="0.3">
      <c r="B76" s="87"/>
      <c r="C76" s="88"/>
      <c r="D76" s="88"/>
      <c r="E76" s="15" t="s">
        <v>65</v>
      </c>
      <c r="F76" s="16">
        <v>40</v>
      </c>
      <c r="G76" s="17">
        <f>F76 * 생활재료!$I$18</f>
        <v>20</v>
      </c>
      <c r="H76" s="89"/>
      <c r="I76" s="90"/>
      <c r="J76" s="91"/>
      <c r="K76" s="86"/>
    </row>
    <row r="77" spans="2:11" ht="16.5" customHeight="1" x14ac:dyDescent="0.3">
      <c r="B77" s="87"/>
      <c r="C77" s="88"/>
      <c r="D77" s="88"/>
      <c r="E77" s="15" t="s">
        <v>70</v>
      </c>
      <c r="F77" s="16">
        <v>96</v>
      </c>
      <c r="G77" s="17">
        <f>F77 * 생활재료!$E$17</f>
        <v>103.68</v>
      </c>
      <c r="H77" s="89"/>
      <c r="I77" s="90"/>
      <c r="J77" s="91"/>
      <c r="K77" s="86"/>
    </row>
    <row r="78" spans="2:11" ht="16.5" customHeight="1" x14ac:dyDescent="0.3">
      <c r="B78" s="87"/>
      <c r="C78" s="88"/>
      <c r="D78" s="88"/>
      <c r="E78" s="15" t="s">
        <v>64</v>
      </c>
      <c r="F78" s="16">
        <v>80</v>
      </c>
      <c r="G78" s="17">
        <f>F78 * 생활재료!$I$17</f>
        <v>250.39999999999998</v>
      </c>
      <c r="H78" s="89"/>
      <c r="I78" s="90"/>
      <c r="J78" s="91"/>
      <c r="K78" s="86"/>
    </row>
    <row r="79" spans="2:11" ht="16.5" customHeight="1" x14ac:dyDescent="0.3">
      <c r="B79" s="47" t="s">
        <v>101</v>
      </c>
      <c r="C79" s="47"/>
      <c r="D79" s="47"/>
      <c r="E79" s="47"/>
      <c r="F79" s="47"/>
      <c r="G79" s="47"/>
      <c r="H79" s="47"/>
      <c r="I79" s="47"/>
      <c r="J79" s="47"/>
      <c r="K79" s="47"/>
    </row>
    <row r="80" spans="2:11" ht="16.5" customHeight="1" x14ac:dyDescent="0.3">
      <c r="B80" s="47"/>
      <c r="C80" s="47"/>
      <c r="D80" s="47"/>
      <c r="E80" s="47"/>
      <c r="F80" s="47"/>
      <c r="G80" s="47"/>
      <c r="H80" s="47"/>
      <c r="I80" s="47"/>
      <c r="J80" s="47"/>
      <c r="K80" s="47"/>
    </row>
    <row r="81" spans="2:11" ht="16.5" customHeight="1" x14ac:dyDescent="0.3">
      <c r="B81" s="63" t="s">
        <v>14</v>
      </c>
      <c r="C81" s="63" t="s">
        <v>0</v>
      </c>
      <c r="D81" s="63" t="s">
        <v>16</v>
      </c>
      <c r="E81" s="65" t="s">
        <v>15</v>
      </c>
      <c r="F81" s="65"/>
      <c r="G81" s="65"/>
      <c r="H81" s="66"/>
      <c r="I81" s="48" t="s">
        <v>48</v>
      </c>
      <c r="J81" s="50" t="s">
        <v>81</v>
      </c>
      <c r="K81" s="52" t="s">
        <v>82</v>
      </c>
    </row>
    <row r="82" spans="2:11" ht="16.5" customHeight="1" x14ac:dyDescent="0.3">
      <c r="B82" s="64"/>
      <c r="C82" s="64"/>
      <c r="D82" s="64"/>
      <c r="E82" s="14" t="s">
        <v>14</v>
      </c>
      <c r="F82" s="14" t="s">
        <v>49</v>
      </c>
      <c r="G82" s="14" t="s">
        <v>76</v>
      </c>
      <c r="H82" s="18" t="s">
        <v>77</v>
      </c>
      <c r="I82" s="49"/>
      <c r="J82" s="51"/>
      <c r="K82" s="53"/>
    </row>
    <row r="83" spans="2:11" ht="16.5" customHeight="1" x14ac:dyDescent="0.3">
      <c r="B83" s="87" t="s">
        <v>114</v>
      </c>
      <c r="C83" s="88">
        <v>10</v>
      </c>
      <c r="D83" s="88">
        <v>50</v>
      </c>
      <c r="E83" s="15" t="s">
        <v>74</v>
      </c>
      <c r="F83" s="16">
        <v>24</v>
      </c>
      <c r="G83" s="17">
        <f>F83 * 생활재료!$E$21</f>
        <v>204</v>
      </c>
      <c r="H83" s="89">
        <f>SUM(G83:G88)</f>
        <v>579.81999999999994</v>
      </c>
      <c r="I83" s="90">
        <v>3</v>
      </c>
      <c r="J83" s="91">
        <f>(((I83) - ROUNDUP((I83 * 5) / 100, 0) ) - D83) - H83</f>
        <v>-627.81999999999994</v>
      </c>
      <c r="K83" s="86">
        <f>(I83) - ROUNDUP((I83 * 5) / 100, 0)</f>
        <v>2</v>
      </c>
    </row>
    <row r="84" spans="2:11" ht="16.5" customHeight="1" x14ac:dyDescent="0.3">
      <c r="B84" s="87"/>
      <c r="C84" s="88"/>
      <c r="D84" s="88"/>
      <c r="E84" s="15" t="s">
        <v>69</v>
      </c>
      <c r="F84" s="16">
        <v>22</v>
      </c>
      <c r="G84" s="17">
        <f>F84 * 생활재료!$I$21</f>
        <v>72.599999999999994</v>
      </c>
      <c r="H84" s="89"/>
      <c r="I84" s="90"/>
      <c r="J84" s="91"/>
      <c r="K84" s="86"/>
    </row>
    <row r="85" spans="2:11" ht="16.5" customHeight="1" x14ac:dyDescent="0.3">
      <c r="B85" s="87"/>
      <c r="C85" s="88"/>
      <c r="D85" s="88"/>
      <c r="E85" s="15" t="s">
        <v>71</v>
      </c>
      <c r="F85" s="16">
        <v>30</v>
      </c>
      <c r="G85" s="17">
        <f>F85 * 생활재료!$E$18</f>
        <v>60</v>
      </c>
      <c r="H85" s="89"/>
      <c r="I85" s="90"/>
      <c r="J85" s="91"/>
      <c r="K85" s="86"/>
    </row>
    <row r="86" spans="2:11" ht="16.5" customHeight="1" x14ac:dyDescent="0.3">
      <c r="B86" s="87"/>
      <c r="C86" s="88"/>
      <c r="D86" s="88"/>
      <c r="E86" s="15" t="s">
        <v>65</v>
      </c>
      <c r="F86" s="16">
        <v>27</v>
      </c>
      <c r="G86" s="17">
        <f>F86 * 생활재료!$E$8</f>
        <v>18.899999999999999</v>
      </c>
      <c r="H86" s="89"/>
      <c r="I86" s="90"/>
      <c r="J86" s="91"/>
      <c r="K86" s="86"/>
    </row>
    <row r="87" spans="2:11" ht="16.5" customHeight="1" x14ac:dyDescent="0.3">
      <c r="B87" s="87"/>
      <c r="C87" s="88"/>
      <c r="D87" s="88"/>
      <c r="E87" s="15" t="s">
        <v>70</v>
      </c>
      <c r="F87" s="16">
        <v>57</v>
      </c>
      <c r="G87" s="17">
        <f>F87 * 생활재료!$E$17</f>
        <v>61.56</v>
      </c>
      <c r="H87" s="89"/>
      <c r="I87" s="90"/>
      <c r="J87" s="91"/>
      <c r="K87" s="86"/>
    </row>
    <row r="88" spans="2:11" ht="16.5" customHeight="1" x14ac:dyDescent="0.3">
      <c r="B88" s="87"/>
      <c r="C88" s="88"/>
      <c r="D88" s="88"/>
      <c r="E88" s="15" t="s">
        <v>64</v>
      </c>
      <c r="F88" s="16">
        <v>52</v>
      </c>
      <c r="G88" s="17">
        <f>F88 * 생활재료!$I$17</f>
        <v>162.76</v>
      </c>
      <c r="H88" s="89"/>
      <c r="I88" s="90"/>
      <c r="J88" s="91"/>
      <c r="K88" s="86"/>
    </row>
    <row r="89" spans="2:11" x14ac:dyDescent="0.3">
      <c r="B89" s="87" t="s">
        <v>117</v>
      </c>
      <c r="C89" s="88">
        <v>10</v>
      </c>
      <c r="D89" s="88">
        <v>50</v>
      </c>
      <c r="E89" s="15" t="s">
        <v>74</v>
      </c>
      <c r="F89" s="16">
        <v>24</v>
      </c>
      <c r="G89" s="17">
        <f>F89 * 생활재료!$E$21</f>
        <v>204</v>
      </c>
      <c r="H89" s="89">
        <f>SUM(G89:G94)</f>
        <v>579.81999999999994</v>
      </c>
      <c r="I89" s="90">
        <v>3</v>
      </c>
      <c r="J89" s="91">
        <f t="shared" ref="J89" si="18">(((I89) - ROUNDUP((I89 * 5) / 100, 0) ) - D89) - H89</f>
        <v>-627.81999999999994</v>
      </c>
      <c r="K89" s="86">
        <f t="shared" ref="K89" si="19">(I89) - ROUNDUP((I89 * 5) / 100, 0)</f>
        <v>2</v>
      </c>
    </row>
    <row r="90" spans="2:11" x14ac:dyDescent="0.3">
      <c r="B90" s="87"/>
      <c r="C90" s="88"/>
      <c r="D90" s="88"/>
      <c r="E90" s="15" t="s">
        <v>69</v>
      </c>
      <c r="F90" s="16">
        <v>22</v>
      </c>
      <c r="G90" s="17">
        <f>F90 * 생활재료!$I$21</f>
        <v>72.599999999999994</v>
      </c>
      <c r="H90" s="89"/>
      <c r="I90" s="90"/>
      <c r="J90" s="91"/>
      <c r="K90" s="86"/>
    </row>
    <row r="91" spans="2:11" x14ac:dyDescent="0.3">
      <c r="B91" s="87"/>
      <c r="C91" s="88"/>
      <c r="D91" s="88"/>
      <c r="E91" s="15" t="s">
        <v>71</v>
      </c>
      <c r="F91" s="16">
        <v>30</v>
      </c>
      <c r="G91" s="17">
        <f>F91 * 생활재료!$E$18</f>
        <v>60</v>
      </c>
      <c r="H91" s="89"/>
      <c r="I91" s="90"/>
      <c r="J91" s="91"/>
      <c r="K91" s="86"/>
    </row>
    <row r="92" spans="2:11" x14ac:dyDescent="0.3">
      <c r="B92" s="87"/>
      <c r="C92" s="88"/>
      <c r="D92" s="88"/>
      <c r="E92" s="15" t="s">
        <v>65</v>
      </c>
      <c r="F92" s="16">
        <v>27</v>
      </c>
      <c r="G92" s="17">
        <f>F92 * 생활재료!$E$8</f>
        <v>18.899999999999999</v>
      </c>
      <c r="H92" s="89"/>
      <c r="I92" s="90"/>
      <c r="J92" s="91"/>
      <c r="K92" s="86"/>
    </row>
    <row r="93" spans="2:11" x14ac:dyDescent="0.3">
      <c r="B93" s="87"/>
      <c r="C93" s="88"/>
      <c r="D93" s="88"/>
      <c r="E93" s="15" t="s">
        <v>70</v>
      </c>
      <c r="F93" s="16">
        <v>57</v>
      </c>
      <c r="G93" s="17">
        <f>F93 * 생활재료!$E$17</f>
        <v>61.56</v>
      </c>
      <c r="H93" s="89"/>
      <c r="I93" s="90"/>
      <c r="J93" s="91"/>
      <c r="K93" s="86"/>
    </row>
    <row r="94" spans="2:11" x14ac:dyDescent="0.3">
      <c r="B94" s="87"/>
      <c r="C94" s="88"/>
      <c r="D94" s="88"/>
      <c r="E94" s="15" t="s">
        <v>64</v>
      </c>
      <c r="F94" s="16">
        <v>52</v>
      </c>
      <c r="G94" s="17">
        <f>F94 * 생활재료!$I$17</f>
        <v>162.76</v>
      </c>
      <c r="H94" s="89"/>
      <c r="I94" s="90"/>
      <c r="J94" s="91"/>
      <c r="K94" s="86"/>
    </row>
    <row r="95" spans="2:11" x14ac:dyDescent="0.3">
      <c r="B95" s="87" t="s">
        <v>115</v>
      </c>
      <c r="C95" s="88">
        <v>10</v>
      </c>
      <c r="D95" s="88">
        <v>50</v>
      </c>
      <c r="E95" s="15" t="s">
        <v>74</v>
      </c>
      <c r="F95" s="16">
        <v>24</v>
      </c>
      <c r="G95" s="17">
        <f>F95 * 생활재료!$E$21</f>
        <v>204</v>
      </c>
      <c r="H95" s="89">
        <f>SUM(G95:G100)</f>
        <v>579.81999999999994</v>
      </c>
      <c r="I95" s="90">
        <v>3</v>
      </c>
      <c r="J95" s="91">
        <f t="shared" ref="J95" si="20">(((I95) - ROUNDUP((I95 * 5) / 100, 0) ) - D95) - H95</f>
        <v>-627.81999999999994</v>
      </c>
      <c r="K95" s="86">
        <f t="shared" ref="K95" si="21">(I95) - ROUNDUP((I95 * 5) / 100, 0)</f>
        <v>2</v>
      </c>
    </row>
    <row r="96" spans="2:11" x14ac:dyDescent="0.3">
      <c r="B96" s="87"/>
      <c r="C96" s="88"/>
      <c r="D96" s="88"/>
      <c r="E96" s="15" t="s">
        <v>69</v>
      </c>
      <c r="F96" s="16">
        <v>22</v>
      </c>
      <c r="G96" s="17">
        <f>F96 * 생활재료!$I$21</f>
        <v>72.599999999999994</v>
      </c>
      <c r="H96" s="89"/>
      <c r="I96" s="90"/>
      <c r="J96" s="91"/>
      <c r="K96" s="86"/>
    </row>
    <row r="97" spans="2:11" x14ac:dyDescent="0.3">
      <c r="B97" s="87"/>
      <c r="C97" s="88"/>
      <c r="D97" s="88"/>
      <c r="E97" s="15" t="s">
        <v>71</v>
      </c>
      <c r="F97" s="16">
        <v>30</v>
      </c>
      <c r="G97" s="17">
        <f>F97 * 생활재료!$E$18</f>
        <v>60</v>
      </c>
      <c r="H97" s="89"/>
      <c r="I97" s="90"/>
      <c r="J97" s="91"/>
      <c r="K97" s="86"/>
    </row>
    <row r="98" spans="2:11" x14ac:dyDescent="0.3">
      <c r="B98" s="87"/>
      <c r="C98" s="88"/>
      <c r="D98" s="88"/>
      <c r="E98" s="15" t="s">
        <v>65</v>
      </c>
      <c r="F98" s="16">
        <v>27</v>
      </c>
      <c r="G98" s="17">
        <f>F98 * 생활재료!$E$8</f>
        <v>18.899999999999999</v>
      </c>
      <c r="H98" s="89"/>
      <c r="I98" s="90"/>
      <c r="J98" s="91"/>
      <c r="K98" s="86"/>
    </row>
    <row r="99" spans="2:11" x14ac:dyDescent="0.3">
      <c r="B99" s="87"/>
      <c r="C99" s="88"/>
      <c r="D99" s="88"/>
      <c r="E99" s="15" t="s">
        <v>70</v>
      </c>
      <c r="F99" s="16">
        <v>57</v>
      </c>
      <c r="G99" s="17">
        <f>F99 * 생활재료!$E$17</f>
        <v>61.56</v>
      </c>
      <c r="H99" s="89"/>
      <c r="I99" s="90"/>
      <c r="J99" s="91"/>
      <c r="K99" s="86"/>
    </row>
    <row r="100" spans="2:11" x14ac:dyDescent="0.3">
      <c r="B100" s="87"/>
      <c r="C100" s="88"/>
      <c r="D100" s="88"/>
      <c r="E100" s="15" t="s">
        <v>64</v>
      </c>
      <c r="F100" s="16">
        <v>52</v>
      </c>
      <c r="G100" s="17">
        <f>F100 * 생활재료!$I$17</f>
        <v>162.76</v>
      </c>
      <c r="H100" s="89"/>
      <c r="I100" s="90"/>
      <c r="J100" s="91"/>
      <c r="K100" s="86"/>
    </row>
    <row r="101" spans="2:11" x14ac:dyDescent="0.3">
      <c r="B101" s="87" t="s">
        <v>116</v>
      </c>
      <c r="C101" s="88">
        <v>10</v>
      </c>
      <c r="D101" s="88">
        <v>65</v>
      </c>
      <c r="E101" s="15" t="s">
        <v>74</v>
      </c>
      <c r="F101" s="16">
        <v>52</v>
      </c>
      <c r="G101" s="17">
        <f>F101 * 생활재료!$E$21</f>
        <v>442</v>
      </c>
      <c r="H101" s="89">
        <f>SUM(G101:G106)</f>
        <v>1190.6199999999999</v>
      </c>
      <c r="I101" s="90">
        <v>3</v>
      </c>
      <c r="J101" s="91">
        <f t="shared" ref="J101" si="22">(((I101) - ROUNDUP((I101 * 5) / 100, 0) ) - D101) - H101</f>
        <v>-1253.6199999999999</v>
      </c>
      <c r="K101" s="86">
        <f t="shared" ref="K101" si="23">(I101) - ROUNDUP((I101 * 5) / 100, 0)</f>
        <v>2</v>
      </c>
    </row>
    <row r="102" spans="2:11" x14ac:dyDescent="0.3">
      <c r="B102" s="87"/>
      <c r="C102" s="88"/>
      <c r="D102" s="88"/>
      <c r="E102" s="15" t="s">
        <v>69</v>
      </c>
      <c r="F102" s="16">
        <v>50</v>
      </c>
      <c r="G102" s="17">
        <f>F102 * 생활재료!$I$21</f>
        <v>165</v>
      </c>
      <c r="H102" s="89"/>
      <c r="I102" s="90"/>
      <c r="J102" s="91"/>
      <c r="K102" s="86"/>
    </row>
    <row r="103" spans="2:11" x14ac:dyDescent="0.3">
      <c r="B103" s="87"/>
      <c r="C103" s="88"/>
      <c r="D103" s="88"/>
      <c r="E103" s="15" t="s">
        <v>71</v>
      </c>
      <c r="F103" s="16">
        <v>63</v>
      </c>
      <c r="G103" s="17">
        <f>F103 * 생활재료!$E$18</f>
        <v>126</v>
      </c>
      <c r="H103" s="89"/>
      <c r="I103" s="90"/>
      <c r="J103" s="91"/>
      <c r="K103" s="86"/>
    </row>
    <row r="104" spans="2:11" x14ac:dyDescent="0.3">
      <c r="B104" s="87"/>
      <c r="C104" s="88"/>
      <c r="D104" s="88"/>
      <c r="E104" s="15" t="s">
        <v>65</v>
      </c>
      <c r="F104" s="16">
        <v>52</v>
      </c>
      <c r="G104" s="17">
        <f>F104 * 생활재료!$E$8</f>
        <v>36.4</v>
      </c>
      <c r="H104" s="89"/>
      <c r="I104" s="90"/>
      <c r="J104" s="91"/>
      <c r="K104" s="86"/>
    </row>
    <row r="105" spans="2:11" x14ac:dyDescent="0.3">
      <c r="B105" s="87"/>
      <c r="C105" s="88"/>
      <c r="D105" s="88"/>
      <c r="E105" s="15" t="s">
        <v>70</v>
      </c>
      <c r="F105" s="16">
        <v>106</v>
      </c>
      <c r="G105" s="17">
        <f>F105 * 생활재료!$E$17</f>
        <v>114.48</v>
      </c>
      <c r="H105" s="89"/>
      <c r="I105" s="90"/>
      <c r="J105" s="91"/>
      <c r="K105" s="86"/>
    </row>
    <row r="106" spans="2:11" x14ac:dyDescent="0.3">
      <c r="B106" s="87"/>
      <c r="C106" s="88"/>
      <c r="D106" s="88"/>
      <c r="E106" s="15" t="s">
        <v>64</v>
      </c>
      <c r="F106" s="16">
        <v>98</v>
      </c>
      <c r="G106" s="17">
        <f>F106 * 생활재료!$I$17</f>
        <v>306.74</v>
      </c>
      <c r="H106" s="89"/>
      <c r="I106" s="90"/>
      <c r="J106" s="91"/>
      <c r="K106" s="86"/>
    </row>
  </sheetData>
  <mergeCells count="146">
    <mergeCell ref="B1:V1"/>
    <mergeCell ref="B3:K4"/>
    <mergeCell ref="M3:T23"/>
    <mergeCell ref="B5:B6"/>
    <mergeCell ref="C5:C6"/>
    <mergeCell ref="D5:D6"/>
    <mergeCell ref="E5:H5"/>
    <mergeCell ref="I5:I6"/>
    <mergeCell ref="J5:J6"/>
    <mergeCell ref="K5:K6"/>
    <mergeCell ref="K67:K72"/>
    <mergeCell ref="K15:K18"/>
    <mergeCell ref="D15:D18"/>
    <mergeCell ref="H15:H18"/>
    <mergeCell ref="I15:I18"/>
    <mergeCell ref="J15:J18"/>
    <mergeCell ref="K7:K10"/>
    <mergeCell ref="B7:B10"/>
    <mergeCell ref="C7:C10"/>
    <mergeCell ref="D7:D10"/>
    <mergeCell ref="H7:H10"/>
    <mergeCell ref="I7:I10"/>
    <mergeCell ref="J7:J10"/>
    <mergeCell ref="K19:K22"/>
    <mergeCell ref="B23:K24"/>
    <mergeCell ref="B25:B26"/>
    <mergeCell ref="B19:B22"/>
    <mergeCell ref="C19:C22"/>
    <mergeCell ref="D19:D22"/>
    <mergeCell ref="H19:H22"/>
    <mergeCell ref="I19:I22"/>
    <mergeCell ref="J19:J22"/>
    <mergeCell ref="B11:B14"/>
    <mergeCell ref="C11:C14"/>
    <mergeCell ref="D11:D14"/>
    <mergeCell ref="H11:H14"/>
    <mergeCell ref="I11:I14"/>
    <mergeCell ref="J11:J14"/>
    <mergeCell ref="K11:K14"/>
    <mergeCell ref="B15:B18"/>
    <mergeCell ref="C15:C18"/>
    <mergeCell ref="B51:K52"/>
    <mergeCell ref="K55:K60"/>
    <mergeCell ref="I61:I66"/>
    <mergeCell ref="J61:J66"/>
    <mergeCell ref="D33:D38"/>
    <mergeCell ref="H33:H38"/>
    <mergeCell ref="C25:C26"/>
    <mergeCell ref="D25:D26"/>
    <mergeCell ref="E25:H25"/>
    <mergeCell ref="I25:I26"/>
    <mergeCell ref="J25:J26"/>
    <mergeCell ref="K25:K26"/>
    <mergeCell ref="K53:K54"/>
    <mergeCell ref="K45:K50"/>
    <mergeCell ref="K61:K66"/>
    <mergeCell ref="H95:H100"/>
    <mergeCell ref="B89:B94"/>
    <mergeCell ref="C89:C94"/>
    <mergeCell ref="D89:D94"/>
    <mergeCell ref="H89:H94"/>
    <mergeCell ref="I89:I94"/>
    <mergeCell ref="J89:J94"/>
    <mergeCell ref="B79:K80"/>
    <mergeCell ref="B81:B82"/>
    <mergeCell ref="C81:C82"/>
    <mergeCell ref="D81:D82"/>
    <mergeCell ref="E81:H81"/>
    <mergeCell ref="I81:I82"/>
    <mergeCell ref="J81:J82"/>
    <mergeCell ref="K81:K82"/>
    <mergeCell ref="I95:I100"/>
    <mergeCell ref="K89:K94"/>
    <mergeCell ref="J95:J100"/>
    <mergeCell ref="K95:K100"/>
    <mergeCell ref="B27:B32"/>
    <mergeCell ref="C27:C32"/>
    <mergeCell ref="D27:D32"/>
    <mergeCell ref="H27:H32"/>
    <mergeCell ref="I27:I32"/>
    <mergeCell ref="J27:J32"/>
    <mergeCell ref="K27:K32"/>
    <mergeCell ref="B33:B38"/>
    <mergeCell ref="C33:C38"/>
    <mergeCell ref="B45:B50"/>
    <mergeCell ref="C45:C50"/>
    <mergeCell ref="D45:D50"/>
    <mergeCell ref="H45:H50"/>
    <mergeCell ref="I45:I50"/>
    <mergeCell ref="J45:J50"/>
    <mergeCell ref="I33:I38"/>
    <mergeCell ref="J33:J38"/>
    <mergeCell ref="K33:K38"/>
    <mergeCell ref="B39:B44"/>
    <mergeCell ref="C39:C44"/>
    <mergeCell ref="D39:D44"/>
    <mergeCell ref="H39:H44"/>
    <mergeCell ref="I39:I44"/>
    <mergeCell ref="J39:J44"/>
    <mergeCell ref="K39:K44"/>
    <mergeCell ref="B67:B72"/>
    <mergeCell ref="C67:C72"/>
    <mergeCell ref="D67:D72"/>
    <mergeCell ref="H67:H72"/>
    <mergeCell ref="I67:I72"/>
    <mergeCell ref="J67:J72"/>
    <mergeCell ref="B53:B54"/>
    <mergeCell ref="C53:C54"/>
    <mergeCell ref="D53:D54"/>
    <mergeCell ref="E53:H53"/>
    <mergeCell ref="I53:I54"/>
    <mergeCell ref="J53:J54"/>
    <mergeCell ref="B61:B66"/>
    <mergeCell ref="C61:C66"/>
    <mergeCell ref="D61:D66"/>
    <mergeCell ref="H61:H66"/>
    <mergeCell ref="B55:B60"/>
    <mergeCell ref="C55:C60"/>
    <mergeCell ref="D55:D60"/>
    <mergeCell ref="H55:H60"/>
    <mergeCell ref="I55:I60"/>
    <mergeCell ref="J55:J60"/>
    <mergeCell ref="K101:K106"/>
    <mergeCell ref="B101:B106"/>
    <mergeCell ref="C101:C106"/>
    <mergeCell ref="D101:D106"/>
    <mergeCell ref="H101:H106"/>
    <mergeCell ref="I101:I106"/>
    <mergeCell ref="J101:J106"/>
    <mergeCell ref="K73:K78"/>
    <mergeCell ref="B83:B88"/>
    <mergeCell ref="C83:C88"/>
    <mergeCell ref="D83:D88"/>
    <mergeCell ref="H83:H88"/>
    <mergeCell ref="I83:I88"/>
    <mergeCell ref="J83:J88"/>
    <mergeCell ref="K83:K88"/>
    <mergeCell ref="B73:B78"/>
    <mergeCell ref="C73:C78"/>
    <mergeCell ref="D73:D78"/>
    <mergeCell ref="H73:H78"/>
    <mergeCell ref="I73:I78"/>
    <mergeCell ref="J73:J78"/>
    <mergeCell ref="B95:B100"/>
    <mergeCell ref="C95:C100"/>
    <mergeCell ref="D95:D10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5E27-126C-4E1E-974C-7335A47FD331}">
  <sheetPr>
    <tabColor theme="4"/>
  </sheetPr>
  <dimension ref="B1:V88"/>
  <sheetViews>
    <sheetView zoomScale="115" zoomScaleNormal="115" workbookViewId="0">
      <pane ySplit="1" topLeftCell="A14" activePane="bottomLeft" state="frozen"/>
      <selection pane="bottomLeft" activeCell="M24" sqref="M24"/>
    </sheetView>
  </sheetViews>
  <sheetFormatPr defaultRowHeight="16.5" x14ac:dyDescent="0.3"/>
  <cols>
    <col min="1" max="1" width="3.125" customWidth="1"/>
    <col min="2" max="2" width="14.625" bestFit="1" customWidth="1"/>
    <col min="3" max="4" width="6.125" customWidth="1"/>
    <col min="5" max="5" width="18.125" bestFit="1" customWidth="1"/>
    <col min="6" max="6" width="9.75" bestFit="1" customWidth="1"/>
    <col min="7" max="7" width="11.375" bestFit="1" customWidth="1"/>
    <col min="8" max="8" width="8.25" bestFit="1" customWidth="1"/>
    <col min="9" max="9" width="9.625" bestFit="1" customWidth="1"/>
    <col min="10" max="12" width="7.75" bestFit="1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119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B7" s="113" t="s">
        <v>120</v>
      </c>
      <c r="C7" s="116">
        <v>15</v>
      </c>
      <c r="D7" s="116">
        <v>300</v>
      </c>
      <c r="E7" s="15" t="s">
        <v>74</v>
      </c>
      <c r="F7" s="16">
        <v>52</v>
      </c>
      <c r="G7" s="17">
        <f>F7 * 생활재료!$E$21</f>
        <v>442</v>
      </c>
      <c r="H7" s="54">
        <f>SUM(G7:G9)</f>
        <v>691.96</v>
      </c>
      <c r="I7" s="73">
        <v>67</v>
      </c>
      <c r="J7" s="68">
        <f>(((I7 * C7) - ROUNDUP((I7 * 5) / 100, 0) * C7 ) - D7) - H7</f>
        <v>-46.960000000000036</v>
      </c>
      <c r="K7" s="76">
        <f>(I7 * C7) - ROUNDUP((I7 * 5) / 100, 0) * C7</f>
        <v>945</v>
      </c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B8" s="114"/>
      <c r="C8" s="117"/>
      <c r="D8" s="117"/>
      <c r="E8" s="15" t="s">
        <v>72</v>
      </c>
      <c r="F8" s="16">
        <v>69</v>
      </c>
      <c r="G8" s="17">
        <f>F8 * 생활재료!$E$19</f>
        <v>96.6</v>
      </c>
      <c r="H8" s="56"/>
      <c r="I8" s="75"/>
      <c r="J8" s="69"/>
      <c r="K8" s="77"/>
      <c r="M8" s="27"/>
      <c r="N8" s="27"/>
      <c r="O8" s="27"/>
      <c r="P8" s="27"/>
      <c r="Q8" s="27"/>
      <c r="R8" s="27"/>
      <c r="S8" s="27"/>
      <c r="T8" s="27"/>
    </row>
    <row r="9" spans="2:22" x14ac:dyDescent="0.3">
      <c r="B9" s="115"/>
      <c r="C9" s="118"/>
      <c r="D9" s="118"/>
      <c r="E9" s="15" t="s">
        <v>70</v>
      </c>
      <c r="F9" s="16">
        <v>142</v>
      </c>
      <c r="G9" s="17">
        <f>F9 * 생활재료!$E$17</f>
        <v>153.36000000000001</v>
      </c>
      <c r="H9" s="55"/>
      <c r="I9" s="74"/>
      <c r="J9" s="70"/>
      <c r="K9" s="78"/>
      <c r="M9" s="27"/>
      <c r="N9" s="27"/>
      <c r="O9" s="27"/>
      <c r="P9" s="27"/>
      <c r="Q9" s="27"/>
      <c r="R9" s="27"/>
      <c r="S9" s="27"/>
      <c r="T9" s="27"/>
    </row>
    <row r="10" spans="2:22" ht="16.5" customHeight="1" x14ac:dyDescent="0.3">
      <c r="B10" s="113" t="s">
        <v>121</v>
      </c>
      <c r="C10" s="116">
        <v>15</v>
      </c>
      <c r="D10" s="116">
        <v>300</v>
      </c>
      <c r="E10" s="15" t="s">
        <v>69</v>
      </c>
      <c r="F10" s="16">
        <v>52</v>
      </c>
      <c r="G10" s="17">
        <f>F10 * 생활재료!$I$21</f>
        <v>171.6</v>
      </c>
      <c r="H10" s="54">
        <f>SUM(G10:G12)</f>
        <v>650.55999999999995</v>
      </c>
      <c r="I10" s="73">
        <v>67</v>
      </c>
      <c r="J10" s="68">
        <f>(((I10 * C10) - ROUNDUP((I10 * 5) / 100, 0) * C10 ) - D10) - H10</f>
        <v>-5.5599999999999454</v>
      </c>
      <c r="K10" s="76">
        <f>(I10 * C10) - ROUNDUP((I10 * 5) / 100, 0) * C10</f>
        <v>945</v>
      </c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B11" s="114"/>
      <c r="C11" s="117"/>
      <c r="D11" s="117"/>
      <c r="E11" s="15" t="s">
        <v>66</v>
      </c>
      <c r="F11" s="16">
        <v>69</v>
      </c>
      <c r="G11" s="17">
        <f>F11 * 생활재료!$I$19</f>
        <v>34.5</v>
      </c>
      <c r="H11" s="56"/>
      <c r="I11" s="75"/>
      <c r="J11" s="69"/>
      <c r="K11" s="77"/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B12" s="115"/>
      <c r="C12" s="118"/>
      <c r="D12" s="118"/>
      <c r="E12" s="15" t="s">
        <v>64</v>
      </c>
      <c r="F12" s="16">
        <v>142</v>
      </c>
      <c r="G12" s="17">
        <f>F12 * 생활재료!$I$17</f>
        <v>444.46</v>
      </c>
      <c r="H12" s="55"/>
      <c r="I12" s="74"/>
      <c r="J12" s="70"/>
      <c r="K12" s="78"/>
      <c r="M12" s="27"/>
      <c r="N12" s="27"/>
      <c r="O12" s="27"/>
      <c r="P12" s="27"/>
      <c r="Q12" s="27"/>
      <c r="R12" s="27"/>
      <c r="S12" s="27"/>
      <c r="T12" s="27"/>
    </row>
    <row r="13" spans="2:22" ht="16.5" customHeight="1" x14ac:dyDescent="0.3">
      <c r="B13" s="113" t="s">
        <v>122</v>
      </c>
      <c r="C13" s="116">
        <v>15</v>
      </c>
      <c r="D13" s="116">
        <v>300</v>
      </c>
      <c r="E13" s="15" t="s">
        <v>62</v>
      </c>
      <c r="F13" s="16">
        <v>52</v>
      </c>
      <c r="G13" s="17">
        <f>F13 * 생활재료!$M$20</f>
        <v>462.8</v>
      </c>
      <c r="H13" s="54">
        <f>SUM(G13:G15)</f>
        <v>675.44</v>
      </c>
      <c r="I13" s="73">
        <v>67</v>
      </c>
      <c r="J13" s="68">
        <f>(((I13 * C13) - ROUNDUP((I13 * 5) / 100, 0) * C13 ) - D13) - H13</f>
        <v>-30.440000000000055</v>
      </c>
      <c r="K13" s="76">
        <f>(I13 * C13) - ROUNDUP((I13 * 5) / 100, 0) * C13</f>
        <v>945</v>
      </c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B14" s="114"/>
      <c r="C14" s="117"/>
      <c r="D14" s="117"/>
      <c r="E14" s="15" t="s">
        <v>60</v>
      </c>
      <c r="F14" s="16">
        <v>51</v>
      </c>
      <c r="G14" s="17">
        <f>F14 * 생활재료!$M$18</f>
        <v>71.399999999999991</v>
      </c>
      <c r="H14" s="56"/>
      <c r="I14" s="75"/>
      <c r="J14" s="69"/>
      <c r="K14" s="77"/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B15" s="115"/>
      <c r="C15" s="118"/>
      <c r="D15" s="118"/>
      <c r="E15" s="15" t="s">
        <v>59</v>
      </c>
      <c r="F15" s="16">
        <v>107</v>
      </c>
      <c r="G15" s="17">
        <f>F15 * 생활재료!$M$17</f>
        <v>141.24</v>
      </c>
      <c r="H15" s="55"/>
      <c r="I15" s="74"/>
      <c r="J15" s="70"/>
      <c r="K15" s="78"/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B16" s="110" t="s">
        <v>123</v>
      </c>
      <c r="C16" s="107">
        <v>20</v>
      </c>
      <c r="D16" s="107">
        <v>250</v>
      </c>
      <c r="E16" s="15" t="s">
        <v>74</v>
      </c>
      <c r="F16" s="16">
        <v>16</v>
      </c>
      <c r="G16" s="17">
        <f>F16 * 생활재료!$E$21</f>
        <v>136</v>
      </c>
      <c r="H16" s="54">
        <f>SUM(G16:G18)</f>
        <v>363.84000000000003</v>
      </c>
      <c r="I16" s="73">
        <v>30</v>
      </c>
      <c r="J16" s="68">
        <f>(((I16 * C16) - ROUNDUP((I16 * 5) / 100, 0) * C16 ) - D16) - H16</f>
        <v>-53.840000000000032</v>
      </c>
      <c r="K16" s="76">
        <f>(I16 * C16) - ROUNDUP((I16 * 5) / 100, 0) * C16</f>
        <v>560</v>
      </c>
      <c r="M16" s="27"/>
      <c r="N16" s="27"/>
      <c r="O16" s="27"/>
      <c r="P16" s="27"/>
      <c r="Q16" s="27"/>
      <c r="R16" s="27"/>
      <c r="S16" s="27"/>
      <c r="T16" s="27"/>
    </row>
    <row r="17" spans="2:20" ht="16.5" customHeight="1" x14ac:dyDescent="0.3">
      <c r="B17" s="111"/>
      <c r="C17" s="108"/>
      <c r="D17" s="108"/>
      <c r="E17" s="15" t="s">
        <v>72</v>
      </c>
      <c r="F17" s="16">
        <v>64</v>
      </c>
      <c r="G17" s="17">
        <f>F17 * 생활재료!$E$19</f>
        <v>89.6</v>
      </c>
      <c r="H17" s="56"/>
      <c r="I17" s="75"/>
      <c r="J17" s="69"/>
      <c r="K17" s="77"/>
      <c r="M17" s="27"/>
      <c r="N17" s="27"/>
      <c r="O17" s="27"/>
      <c r="P17" s="27"/>
      <c r="Q17" s="27"/>
      <c r="R17" s="27"/>
      <c r="S17" s="27"/>
      <c r="T17" s="27"/>
    </row>
    <row r="18" spans="2:20" ht="16.5" customHeight="1" x14ac:dyDescent="0.3">
      <c r="B18" s="112"/>
      <c r="C18" s="109"/>
      <c r="D18" s="109"/>
      <c r="E18" s="15" t="s">
        <v>70</v>
      </c>
      <c r="F18" s="16">
        <v>128</v>
      </c>
      <c r="G18" s="17">
        <f>F18 * 생활재료!$E$17</f>
        <v>138.24</v>
      </c>
      <c r="H18" s="55"/>
      <c r="I18" s="74"/>
      <c r="J18" s="70"/>
      <c r="K18" s="78"/>
      <c r="M18" s="27"/>
      <c r="N18" s="27"/>
      <c r="O18" s="27"/>
      <c r="P18" s="27"/>
      <c r="Q18" s="27"/>
      <c r="R18" s="27"/>
      <c r="S18" s="27"/>
      <c r="T18" s="27"/>
    </row>
    <row r="19" spans="2:20" ht="20.25" customHeight="1" x14ac:dyDescent="0.3">
      <c r="B19" s="110" t="s">
        <v>124</v>
      </c>
      <c r="C19" s="107">
        <v>20</v>
      </c>
      <c r="D19" s="107">
        <v>250</v>
      </c>
      <c r="E19" s="15" t="s">
        <v>69</v>
      </c>
      <c r="F19" s="16">
        <v>16</v>
      </c>
      <c r="G19" s="17">
        <f>F19 * 생활재료!$I$21</f>
        <v>52.8</v>
      </c>
      <c r="H19" s="54">
        <f>SUM(G19:G21)</f>
        <v>485.44</v>
      </c>
      <c r="I19" s="73">
        <v>30</v>
      </c>
      <c r="J19" s="68">
        <f>(((I19 * C19) - ROUNDUP((I19 * 5) / 100, 0) * C19 ) - D19) - H19</f>
        <v>-175.44</v>
      </c>
      <c r="K19" s="76">
        <f>(I19 * C19) - ROUNDUP((I19 * 5) / 100, 0) * C19</f>
        <v>560</v>
      </c>
      <c r="M19" s="27"/>
      <c r="N19" s="27"/>
      <c r="O19" s="27"/>
      <c r="P19" s="27"/>
      <c r="Q19" s="27"/>
      <c r="R19" s="27"/>
      <c r="S19" s="27"/>
      <c r="T19" s="27"/>
    </row>
    <row r="20" spans="2:20" x14ac:dyDescent="0.3">
      <c r="B20" s="111"/>
      <c r="C20" s="108"/>
      <c r="D20" s="108"/>
      <c r="E20" s="15" t="s">
        <v>66</v>
      </c>
      <c r="F20" s="16">
        <v>64</v>
      </c>
      <c r="G20" s="17">
        <f>F20 * 생활재료!$I$19</f>
        <v>32</v>
      </c>
      <c r="H20" s="56"/>
      <c r="I20" s="75"/>
      <c r="J20" s="69"/>
      <c r="K20" s="77"/>
      <c r="M20" s="27"/>
      <c r="N20" s="27"/>
      <c r="O20" s="27"/>
      <c r="P20" s="27"/>
      <c r="Q20" s="27"/>
      <c r="R20" s="27"/>
      <c r="S20" s="27"/>
      <c r="T20" s="27"/>
    </row>
    <row r="21" spans="2:20" x14ac:dyDescent="0.3">
      <c r="B21" s="112"/>
      <c r="C21" s="109"/>
      <c r="D21" s="109"/>
      <c r="E21" s="15" t="s">
        <v>64</v>
      </c>
      <c r="F21" s="16">
        <v>128</v>
      </c>
      <c r="G21" s="17">
        <f>F21 * 생활재료!$I$17</f>
        <v>400.64</v>
      </c>
      <c r="H21" s="55"/>
      <c r="I21" s="74"/>
      <c r="J21" s="70"/>
      <c r="K21" s="78"/>
      <c r="M21" s="27"/>
      <c r="N21" s="27"/>
      <c r="O21" s="27"/>
      <c r="P21" s="27"/>
      <c r="Q21" s="27"/>
      <c r="R21" s="27"/>
      <c r="S21" s="27"/>
      <c r="T21" s="27"/>
    </row>
    <row r="22" spans="2:20" x14ac:dyDescent="0.3">
      <c r="B22" s="110" t="s">
        <v>125</v>
      </c>
      <c r="C22" s="107">
        <v>20</v>
      </c>
      <c r="D22" s="107">
        <v>250</v>
      </c>
      <c r="E22" s="15" t="s">
        <v>62</v>
      </c>
      <c r="F22" s="16">
        <v>16</v>
      </c>
      <c r="G22" s="17">
        <f>F22 * 생활재료!$M$20</f>
        <v>142.4</v>
      </c>
      <c r="H22" s="54">
        <f>SUM(G22:G24)</f>
        <v>307.08000000000004</v>
      </c>
      <c r="I22" s="73">
        <v>30</v>
      </c>
      <c r="J22" s="68">
        <f>(((I22 * C22) - ROUNDUP((I22 * 5) / 100, 0) * C22 ) - D22) - H22</f>
        <v>2.9199999999999591</v>
      </c>
      <c r="K22" s="76">
        <f>(I22 * C22) - ROUNDUP((I22 * 5) / 100, 0) * C22</f>
        <v>560</v>
      </c>
      <c r="M22" s="27"/>
      <c r="N22" s="27"/>
      <c r="O22" s="27"/>
      <c r="P22" s="27"/>
      <c r="Q22" s="27"/>
      <c r="R22" s="27"/>
      <c r="S22" s="27"/>
      <c r="T22" s="27"/>
    </row>
    <row r="23" spans="2:20" x14ac:dyDescent="0.3">
      <c r="B23" s="111"/>
      <c r="C23" s="108"/>
      <c r="D23" s="108"/>
      <c r="E23" s="15" t="s">
        <v>60</v>
      </c>
      <c r="F23" s="16">
        <v>29</v>
      </c>
      <c r="G23" s="17">
        <f>F23 * 생활재료!$M$18</f>
        <v>40.599999999999994</v>
      </c>
      <c r="H23" s="56"/>
      <c r="I23" s="75"/>
      <c r="J23" s="69"/>
      <c r="K23" s="77"/>
      <c r="M23" s="27"/>
      <c r="N23" s="27"/>
      <c r="O23" s="27"/>
      <c r="P23" s="27"/>
      <c r="Q23" s="27"/>
      <c r="R23" s="27"/>
      <c r="S23" s="27"/>
      <c r="T23" s="27"/>
    </row>
    <row r="24" spans="2:20" x14ac:dyDescent="0.3">
      <c r="B24" s="112"/>
      <c r="C24" s="109"/>
      <c r="D24" s="109"/>
      <c r="E24" s="15" t="s">
        <v>59</v>
      </c>
      <c r="F24" s="16">
        <v>94</v>
      </c>
      <c r="G24" s="17">
        <f>F24 * 생활재료!$M$17</f>
        <v>124.08000000000001</v>
      </c>
      <c r="H24" s="55"/>
      <c r="I24" s="74"/>
      <c r="J24" s="70"/>
      <c r="K24" s="78"/>
    </row>
    <row r="25" spans="2:20" x14ac:dyDescent="0.3">
      <c r="B25" s="101" t="s">
        <v>126</v>
      </c>
      <c r="C25" s="104">
        <v>30</v>
      </c>
      <c r="D25" s="104">
        <v>205</v>
      </c>
      <c r="E25" s="15" t="s">
        <v>74</v>
      </c>
      <c r="F25" s="16">
        <v>10</v>
      </c>
      <c r="G25" s="17">
        <f>F25 * 생활재료!$E$21</f>
        <v>85</v>
      </c>
      <c r="H25" s="54">
        <f>SUM(G25:G27)</f>
        <v>227.4</v>
      </c>
      <c r="I25" s="73">
        <v>14</v>
      </c>
      <c r="J25" s="68">
        <f>(((I25 * C25) - ROUNDUP((I25 * 5) / 100, 0) * C25 ) - D25) - H25</f>
        <v>-42.400000000000006</v>
      </c>
      <c r="K25" s="76">
        <f>(I25 * C25) - ROUNDUP((I25 * 5) / 100, 0) * C25</f>
        <v>390</v>
      </c>
    </row>
    <row r="26" spans="2:20" x14ac:dyDescent="0.3">
      <c r="B26" s="102"/>
      <c r="C26" s="105"/>
      <c r="D26" s="105"/>
      <c r="E26" s="15" t="s">
        <v>72</v>
      </c>
      <c r="F26" s="16">
        <v>40</v>
      </c>
      <c r="G26" s="17">
        <f>F26 * 생활재료!$E$19</f>
        <v>56</v>
      </c>
      <c r="H26" s="56"/>
      <c r="I26" s="75"/>
      <c r="J26" s="69"/>
      <c r="K26" s="77"/>
    </row>
    <row r="27" spans="2:20" x14ac:dyDescent="0.3">
      <c r="B27" s="103"/>
      <c r="C27" s="106"/>
      <c r="D27" s="106"/>
      <c r="E27" s="15" t="s">
        <v>70</v>
      </c>
      <c r="F27" s="16">
        <v>80</v>
      </c>
      <c r="G27" s="17">
        <f>F27 * 생활재료!$E$17</f>
        <v>86.4</v>
      </c>
      <c r="H27" s="55"/>
      <c r="I27" s="74"/>
      <c r="J27" s="70"/>
      <c r="K27" s="78"/>
    </row>
    <row r="28" spans="2:20" x14ac:dyDescent="0.3">
      <c r="B28" s="101" t="s">
        <v>127</v>
      </c>
      <c r="C28" s="104">
        <v>30</v>
      </c>
      <c r="D28" s="104">
        <v>205</v>
      </c>
      <c r="E28" s="15" t="s">
        <v>69</v>
      </c>
      <c r="F28" s="16">
        <v>10</v>
      </c>
      <c r="G28" s="17">
        <f>F28 * 생활재료!$I$21</f>
        <v>33</v>
      </c>
      <c r="H28" s="54">
        <f>SUM(G28:G30)</f>
        <v>303.39999999999998</v>
      </c>
      <c r="I28" s="73">
        <v>14</v>
      </c>
      <c r="J28" s="68">
        <f>(((I28 * C28) - ROUNDUP((I28 * 5) / 100, 0) * C28 ) - D28) - H28</f>
        <v>-118.39999999999998</v>
      </c>
      <c r="K28" s="76">
        <f>(I28 * C28) - ROUNDUP((I28 * 5) / 100, 0) * C28</f>
        <v>390</v>
      </c>
    </row>
    <row r="29" spans="2:20" x14ac:dyDescent="0.3">
      <c r="B29" s="102"/>
      <c r="C29" s="105"/>
      <c r="D29" s="105"/>
      <c r="E29" s="15" t="s">
        <v>66</v>
      </c>
      <c r="F29" s="16">
        <v>40</v>
      </c>
      <c r="G29" s="17">
        <f>F29 * 생활재료!$I$19</f>
        <v>20</v>
      </c>
      <c r="H29" s="56"/>
      <c r="I29" s="75"/>
      <c r="J29" s="69"/>
      <c r="K29" s="77"/>
    </row>
    <row r="30" spans="2:20" x14ac:dyDescent="0.3">
      <c r="B30" s="103"/>
      <c r="C30" s="106"/>
      <c r="D30" s="106"/>
      <c r="E30" s="15" t="s">
        <v>64</v>
      </c>
      <c r="F30" s="16">
        <v>80</v>
      </c>
      <c r="G30" s="17">
        <f>F30 * 생활재료!$I$17</f>
        <v>250.39999999999998</v>
      </c>
      <c r="H30" s="55"/>
      <c r="I30" s="74"/>
      <c r="J30" s="70"/>
      <c r="K30" s="78"/>
    </row>
    <row r="31" spans="2:20" x14ac:dyDescent="0.3">
      <c r="B31" s="101" t="s">
        <v>128</v>
      </c>
      <c r="C31" s="104">
        <v>30</v>
      </c>
      <c r="D31" s="104">
        <v>205</v>
      </c>
      <c r="E31" s="15" t="s">
        <v>62</v>
      </c>
      <c r="F31" s="16">
        <v>8</v>
      </c>
      <c r="G31" s="17">
        <f>F31 * 생활재료!$M$20</f>
        <v>71.2</v>
      </c>
      <c r="H31" s="54">
        <f>SUM(G31:G33)</f>
        <v>192.07999999999998</v>
      </c>
      <c r="I31" s="73">
        <v>14</v>
      </c>
      <c r="J31" s="68">
        <f>(((I31 * C31) - ROUNDUP((I31 * 5) / 100, 0) * C31 ) - D31) - H31</f>
        <v>-7.0799999999999841</v>
      </c>
      <c r="K31" s="76">
        <f>(I31 * C31) - ROUNDUP((I31 * 5) / 100, 0) * C31</f>
        <v>390</v>
      </c>
    </row>
    <row r="32" spans="2:20" ht="16.5" customHeight="1" x14ac:dyDescent="0.3">
      <c r="B32" s="102"/>
      <c r="C32" s="105"/>
      <c r="D32" s="105"/>
      <c r="E32" s="15" t="s">
        <v>60</v>
      </c>
      <c r="F32" s="16">
        <v>26</v>
      </c>
      <c r="G32" s="17">
        <f>F32 * 생활재료!$M$18</f>
        <v>36.4</v>
      </c>
      <c r="H32" s="56"/>
      <c r="I32" s="75"/>
      <c r="J32" s="69"/>
      <c r="K32" s="77"/>
    </row>
    <row r="33" spans="2:11" ht="16.5" customHeight="1" x14ac:dyDescent="0.3">
      <c r="B33" s="103"/>
      <c r="C33" s="106"/>
      <c r="D33" s="106"/>
      <c r="E33" s="15" t="s">
        <v>59</v>
      </c>
      <c r="F33" s="16">
        <v>64</v>
      </c>
      <c r="G33" s="17">
        <f>F33 * 생활재료!$M$17</f>
        <v>84.48</v>
      </c>
      <c r="H33" s="55"/>
      <c r="I33" s="74"/>
      <c r="J33" s="70"/>
      <c r="K33" s="78"/>
    </row>
    <row r="34" spans="2:11" ht="16.5" customHeight="1" x14ac:dyDescent="0.3">
      <c r="B34" s="95" t="s">
        <v>129</v>
      </c>
      <c r="C34" s="98">
        <v>30</v>
      </c>
      <c r="D34" s="98">
        <v>203</v>
      </c>
      <c r="E34" s="15" t="s">
        <v>74</v>
      </c>
      <c r="F34" s="16">
        <v>9</v>
      </c>
      <c r="G34" s="17">
        <f>F34 * 생활재료!$E$21</f>
        <v>76.5</v>
      </c>
      <c r="H34" s="54">
        <f>SUM(G34:G36)</f>
        <v>204.66000000000003</v>
      </c>
      <c r="I34" s="73">
        <v>13</v>
      </c>
      <c r="J34" s="68">
        <f>(((I34 * C34) - ROUNDUP((I34 * 5) / 100, 0) * C34 ) - D34) - H34</f>
        <v>-47.660000000000025</v>
      </c>
      <c r="K34" s="76">
        <f>(I34 * C34) - ROUNDUP((I34 * 5) / 100, 0) * C34</f>
        <v>360</v>
      </c>
    </row>
    <row r="35" spans="2:11" ht="16.5" customHeight="1" x14ac:dyDescent="0.3">
      <c r="B35" s="96"/>
      <c r="C35" s="99"/>
      <c r="D35" s="99"/>
      <c r="E35" s="15" t="s">
        <v>72</v>
      </c>
      <c r="F35" s="16">
        <v>36</v>
      </c>
      <c r="G35" s="17">
        <f>F35 * 생활재료!$E$19</f>
        <v>50.4</v>
      </c>
      <c r="H35" s="56"/>
      <c r="I35" s="75"/>
      <c r="J35" s="69"/>
      <c r="K35" s="77"/>
    </row>
    <row r="36" spans="2:11" ht="16.5" customHeight="1" x14ac:dyDescent="0.3">
      <c r="B36" s="97"/>
      <c r="C36" s="100"/>
      <c r="D36" s="100"/>
      <c r="E36" s="15" t="s">
        <v>70</v>
      </c>
      <c r="F36" s="16">
        <v>72</v>
      </c>
      <c r="G36" s="17">
        <f>F36 * 생활재료!$E$17</f>
        <v>77.760000000000005</v>
      </c>
      <c r="H36" s="55"/>
      <c r="I36" s="74"/>
      <c r="J36" s="70"/>
      <c r="K36" s="78"/>
    </row>
    <row r="37" spans="2:11" ht="16.5" customHeight="1" x14ac:dyDescent="0.3">
      <c r="B37" s="95" t="s">
        <v>130</v>
      </c>
      <c r="C37" s="98">
        <v>30</v>
      </c>
      <c r="D37" s="98">
        <v>203</v>
      </c>
      <c r="E37" s="15" t="s">
        <v>69</v>
      </c>
      <c r="F37" s="16">
        <v>9</v>
      </c>
      <c r="G37" s="17">
        <f>F37 * 생활재료!$I$21</f>
        <v>29.7</v>
      </c>
      <c r="H37" s="54">
        <f>SUM(G37:G39)</f>
        <v>273.06</v>
      </c>
      <c r="I37" s="73">
        <v>13</v>
      </c>
      <c r="J37" s="68">
        <f>(((I37 * C37) - ROUNDUP((I37 * 5) / 100, 0) * C37 ) - D37) - H37</f>
        <v>-116.06</v>
      </c>
      <c r="K37" s="76">
        <f>(I37 * C37) - ROUNDUP((I37 * 5) / 100, 0) * C37</f>
        <v>360</v>
      </c>
    </row>
    <row r="38" spans="2:11" ht="16.5" customHeight="1" x14ac:dyDescent="0.3">
      <c r="B38" s="96"/>
      <c r="C38" s="99"/>
      <c r="D38" s="99"/>
      <c r="E38" s="15" t="s">
        <v>66</v>
      </c>
      <c r="F38" s="16">
        <v>36</v>
      </c>
      <c r="G38" s="17">
        <f>F38 * 생활재료!$I$19</f>
        <v>18</v>
      </c>
      <c r="H38" s="56"/>
      <c r="I38" s="75"/>
      <c r="J38" s="69"/>
      <c r="K38" s="77"/>
    </row>
    <row r="39" spans="2:11" ht="16.5" customHeight="1" x14ac:dyDescent="0.3">
      <c r="B39" s="97"/>
      <c r="C39" s="100"/>
      <c r="D39" s="100"/>
      <c r="E39" s="15" t="s">
        <v>64</v>
      </c>
      <c r="F39" s="16">
        <v>72</v>
      </c>
      <c r="G39" s="17">
        <f>F39 * 생활재료!$I$17</f>
        <v>225.35999999999999</v>
      </c>
      <c r="H39" s="55"/>
      <c r="I39" s="74"/>
      <c r="J39" s="70"/>
      <c r="K39" s="78"/>
    </row>
    <row r="40" spans="2:11" ht="16.5" customHeight="1" x14ac:dyDescent="0.3">
      <c r="B40" s="95" t="s">
        <v>131</v>
      </c>
      <c r="C40" s="98">
        <v>30</v>
      </c>
      <c r="D40" s="98">
        <v>203</v>
      </c>
      <c r="E40" s="15" t="s">
        <v>62</v>
      </c>
      <c r="F40" s="16">
        <v>7</v>
      </c>
      <c r="G40" s="17">
        <f>F40 * 생활재료!$M$20</f>
        <v>62.300000000000004</v>
      </c>
      <c r="H40" s="54">
        <f>SUM(G40:G42)</f>
        <v>175.42000000000002</v>
      </c>
      <c r="I40" s="73">
        <v>13</v>
      </c>
      <c r="J40" s="68">
        <f>(((I40 * C40) - ROUNDUP((I40 * 5) / 100, 0) * C40 ) - D40) - H40</f>
        <v>-18.420000000000016</v>
      </c>
      <c r="K40" s="76">
        <f>(I40 * C40) - ROUNDUP((I40 * 5) / 100, 0) * C40</f>
        <v>360</v>
      </c>
    </row>
    <row r="41" spans="2:11" ht="16.5" customHeight="1" x14ac:dyDescent="0.3">
      <c r="B41" s="96"/>
      <c r="C41" s="99"/>
      <c r="D41" s="99"/>
      <c r="E41" s="15" t="s">
        <v>60</v>
      </c>
      <c r="F41" s="16">
        <v>28</v>
      </c>
      <c r="G41" s="17">
        <f>F41 * 생활재료!$M$18</f>
        <v>39.199999999999996</v>
      </c>
      <c r="H41" s="56"/>
      <c r="I41" s="75"/>
      <c r="J41" s="69"/>
      <c r="K41" s="77"/>
    </row>
    <row r="42" spans="2:11" ht="16.5" customHeight="1" x14ac:dyDescent="0.3">
      <c r="B42" s="97"/>
      <c r="C42" s="100"/>
      <c r="D42" s="100"/>
      <c r="E42" s="15" t="s">
        <v>59</v>
      </c>
      <c r="F42" s="16">
        <v>56</v>
      </c>
      <c r="G42" s="17">
        <f>F42 * 생활재료!$M$17</f>
        <v>73.92</v>
      </c>
      <c r="H42" s="55"/>
      <c r="I42" s="74"/>
      <c r="J42" s="70"/>
      <c r="K42" s="78"/>
    </row>
    <row r="43" spans="2:11" ht="16.5" customHeight="1" x14ac:dyDescent="0.3"/>
    <row r="44" spans="2:11" ht="16.5" customHeight="1" x14ac:dyDescent="0.3"/>
    <row r="45" spans="2:11" ht="16.5" customHeight="1" x14ac:dyDescent="0.3"/>
    <row r="46" spans="2:11" ht="16.5" customHeight="1" x14ac:dyDescent="0.3"/>
    <row r="47" spans="2:11" ht="16.5" customHeight="1" x14ac:dyDescent="0.3"/>
    <row r="48" spans="2:11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</sheetData>
  <mergeCells count="94">
    <mergeCell ref="B1:V1"/>
    <mergeCell ref="B3:K4"/>
    <mergeCell ref="M3:T23"/>
    <mergeCell ref="B5:B6"/>
    <mergeCell ref="C5:C6"/>
    <mergeCell ref="D5:D6"/>
    <mergeCell ref="E5:H5"/>
    <mergeCell ref="I5:I6"/>
    <mergeCell ref="J5:J6"/>
    <mergeCell ref="K5:K6"/>
    <mergeCell ref="B13:B15"/>
    <mergeCell ref="C13:C15"/>
    <mergeCell ref="H22:H24"/>
    <mergeCell ref="I22:I24"/>
    <mergeCell ref="J22:J24"/>
    <mergeCell ref="B16:B18"/>
    <mergeCell ref="C16:C18"/>
    <mergeCell ref="K22:K24"/>
    <mergeCell ref="J19:J21"/>
    <mergeCell ref="B22:B24"/>
    <mergeCell ref="C22:C24"/>
    <mergeCell ref="D22:D24"/>
    <mergeCell ref="D13:D15"/>
    <mergeCell ref="H13:H15"/>
    <mergeCell ref="I13:I15"/>
    <mergeCell ref="J13:J15"/>
    <mergeCell ref="K19:K21"/>
    <mergeCell ref="K13:K15"/>
    <mergeCell ref="K7:K9"/>
    <mergeCell ref="B10:B12"/>
    <mergeCell ref="C10:C12"/>
    <mergeCell ref="D10:D12"/>
    <mergeCell ref="H10:H12"/>
    <mergeCell ref="I10:I12"/>
    <mergeCell ref="J10:J12"/>
    <mergeCell ref="K10:K12"/>
    <mergeCell ref="B7:B9"/>
    <mergeCell ref="C7:C9"/>
    <mergeCell ref="D7:D9"/>
    <mergeCell ref="H7:H9"/>
    <mergeCell ref="I7:I9"/>
    <mergeCell ref="J7:J9"/>
    <mergeCell ref="B19:B21"/>
    <mergeCell ref="C19:C21"/>
    <mergeCell ref="D19:D21"/>
    <mergeCell ref="H19:H21"/>
    <mergeCell ref="I19:I21"/>
    <mergeCell ref="D16:D18"/>
    <mergeCell ref="H16:H18"/>
    <mergeCell ref="I16:I18"/>
    <mergeCell ref="J16:J18"/>
    <mergeCell ref="K16:K18"/>
    <mergeCell ref="K25:K27"/>
    <mergeCell ref="B28:B30"/>
    <mergeCell ref="C28:C30"/>
    <mergeCell ref="D28:D30"/>
    <mergeCell ref="H28:H30"/>
    <mergeCell ref="I28:I30"/>
    <mergeCell ref="J28:J30"/>
    <mergeCell ref="K28:K30"/>
    <mergeCell ref="B25:B27"/>
    <mergeCell ref="C25:C27"/>
    <mergeCell ref="D25:D27"/>
    <mergeCell ref="H25:H27"/>
    <mergeCell ref="I25:I27"/>
    <mergeCell ref="J25:J27"/>
    <mergeCell ref="K31:K33"/>
    <mergeCell ref="B34:B36"/>
    <mergeCell ref="C34:C36"/>
    <mergeCell ref="D34:D36"/>
    <mergeCell ref="H34:H36"/>
    <mergeCell ref="I34:I36"/>
    <mergeCell ref="J34:J36"/>
    <mergeCell ref="K34:K36"/>
    <mergeCell ref="B31:B33"/>
    <mergeCell ref="C31:C33"/>
    <mergeCell ref="D31:D33"/>
    <mergeCell ref="H31:H33"/>
    <mergeCell ref="I31:I33"/>
    <mergeCell ref="J31:J33"/>
    <mergeCell ref="K37:K39"/>
    <mergeCell ref="B40:B42"/>
    <mergeCell ref="C40:C42"/>
    <mergeCell ref="D40:D42"/>
    <mergeCell ref="H40:H42"/>
    <mergeCell ref="I40:I42"/>
    <mergeCell ref="J40:J42"/>
    <mergeCell ref="K40:K42"/>
    <mergeCell ref="B37:B39"/>
    <mergeCell ref="C37:C39"/>
    <mergeCell ref="D37:D39"/>
    <mergeCell ref="H37:H39"/>
    <mergeCell ref="I37:I39"/>
    <mergeCell ref="J37:J3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3DDA-3293-44CC-9DE7-B2AFE6C9D981}">
  <sheetPr>
    <tabColor theme="4"/>
  </sheetPr>
  <dimension ref="B1:V88"/>
  <sheetViews>
    <sheetView zoomScaleNormal="100" workbookViewId="0">
      <pane ySplit="1" topLeftCell="A2" activePane="bottomLeft" state="frozen"/>
      <selection pane="bottomLeft" activeCell="F17" sqref="F17"/>
    </sheetView>
  </sheetViews>
  <sheetFormatPr defaultRowHeight="16.5" x14ac:dyDescent="0.3"/>
  <cols>
    <col min="1" max="1" width="3.125" customWidth="1"/>
    <col min="2" max="2" width="12.75" bestFit="1" customWidth="1"/>
    <col min="3" max="4" width="6.125" customWidth="1"/>
    <col min="5" max="5" width="12.125" bestFit="1" customWidth="1"/>
    <col min="6" max="6" width="12.125" customWidth="1"/>
    <col min="7" max="7" width="11.375" bestFit="1" customWidth="1"/>
    <col min="8" max="8" width="12.875" bestFit="1" customWidth="1"/>
    <col min="9" max="9" width="9.625" bestFit="1" customWidth="1"/>
    <col min="10" max="12" width="7.75" bestFit="1" customWidth="1"/>
    <col min="13" max="13" width="9.625" bestFit="1" customWidth="1"/>
    <col min="14" max="14" width="7.625" customWidth="1"/>
    <col min="15" max="15" width="16.75" bestFit="1" customWidth="1"/>
    <col min="16" max="16" width="7.5" customWidth="1"/>
    <col min="18" max="18" width="9.125" customWidth="1"/>
    <col min="19" max="19" width="18.125" bestFit="1" customWidth="1"/>
    <col min="20" max="20" width="6.125" customWidth="1"/>
    <col min="21" max="21" width="8.625" customWidth="1"/>
    <col min="22" max="22" width="9.125" customWidth="1"/>
    <col min="23" max="23" width="16.75" bestFit="1" customWidth="1"/>
    <col min="24" max="24" width="6.125" customWidth="1"/>
    <col min="25" max="25" width="8.625" customWidth="1"/>
    <col min="26" max="26" width="9.125" customWidth="1"/>
    <col min="27" max="27" width="14" bestFit="1" customWidth="1"/>
    <col min="28" max="28" width="6.125" customWidth="1"/>
    <col min="29" max="29" width="8.625" customWidth="1"/>
  </cols>
  <sheetData>
    <row r="1" spans="2:22" ht="36" customHeight="1" thickBot="1" x14ac:dyDescent="0.35">
      <c r="B1" s="45" t="s">
        <v>89</v>
      </c>
      <c r="C1" s="46"/>
      <c r="D1" s="46"/>
      <c r="E1" s="46"/>
      <c r="F1" s="46"/>
      <c r="G1" s="46"/>
      <c r="H1" s="46"/>
      <c r="I1" s="46"/>
      <c r="J1" s="46"/>
      <c r="K1" s="46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20.25" customHeight="1" x14ac:dyDescent="0.3"/>
    <row r="3" spans="2:22" ht="16.5" customHeight="1" x14ac:dyDescent="0.3">
      <c r="B3" s="47" t="s">
        <v>94</v>
      </c>
      <c r="C3" s="47"/>
      <c r="D3" s="47"/>
      <c r="E3" s="47"/>
      <c r="F3" s="47"/>
      <c r="G3" s="47"/>
      <c r="H3" s="47"/>
      <c r="I3" s="47"/>
      <c r="J3" s="47"/>
      <c r="K3" s="47"/>
      <c r="M3" s="27" t="s">
        <v>118</v>
      </c>
      <c r="N3" s="27"/>
      <c r="O3" s="27"/>
      <c r="P3" s="27"/>
      <c r="Q3" s="27"/>
      <c r="R3" s="27"/>
      <c r="S3" s="27"/>
      <c r="T3" s="27"/>
    </row>
    <row r="4" spans="2:22" ht="16.5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M4" s="27"/>
      <c r="N4" s="27"/>
      <c r="O4" s="27"/>
      <c r="P4" s="27"/>
      <c r="Q4" s="27"/>
      <c r="R4" s="27"/>
      <c r="S4" s="27"/>
      <c r="T4" s="27"/>
    </row>
    <row r="5" spans="2:22" ht="16.5" customHeight="1" x14ac:dyDescent="0.3">
      <c r="B5" s="63" t="s">
        <v>14</v>
      </c>
      <c r="C5" s="63" t="s">
        <v>0</v>
      </c>
      <c r="D5" s="63" t="s">
        <v>16</v>
      </c>
      <c r="E5" s="65" t="s">
        <v>15</v>
      </c>
      <c r="F5" s="65"/>
      <c r="G5" s="65"/>
      <c r="H5" s="66"/>
      <c r="I5" s="48" t="s">
        <v>48</v>
      </c>
      <c r="J5" s="50" t="s">
        <v>81</v>
      </c>
      <c r="K5" s="52" t="s">
        <v>82</v>
      </c>
      <c r="M5" s="27"/>
      <c r="N5" s="27"/>
      <c r="O5" s="27"/>
      <c r="P5" s="27"/>
      <c r="Q5" s="27"/>
      <c r="R5" s="27"/>
      <c r="S5" s="27"/>
      <c r="T5" s="27"/>
    </row>
    <row r="6" spans="2:22" ht="16.5" customHeight="1" x14ac:dyDescent="0.3">
      <c r="B6" s="64"/>
      <c r="C6" s="64"/>
      <c r="D6" s="64"/>
      <c r="E6" s="14" t="s">
        <v>14</v>
      </c>
      <c r="F6" s="14" t="s">
        <v>49</v>
      </c>
      <c r="G6" s="14" t="s">
        <v>76</v>
      </c>
      <c r="H6" s="18" t="s">
        <v>77</v>
      </c>
      <c r="I6" s="49"/>
      <c r="J6" s="51"/>
      <c r="K6" s="53"/>
      <c r="M6" s="27"/>
      <c r="N6" s="27"/>
      <c r="O6" s="27"/>
      <c r="P6" s="27"/>
      <c r="Q6" s="27"/>
      <c r="R6" s="27"/>
      <c r="S6" s="27"/>
      <c r="T6" s="27"/>
    </row>
    <row r="7" spans="2:22" ht="16.5" customHeight="1" x14ac:dyDescent="0.3">
      <c r="M7" s="27"/>
      <c r="N7" s="27"/>
      <c r="O7" s="27"/>
      <c r="P7" s="27"/>
      <c r="Q7" s="27"/>
      <c r="R7" s="27"/>
      <c r="S7" s="27"/>
      <c r="T7" s="27"/>
    </row>
    <row r="8" spans="2:22" ht="16.5" customHeight="1" x14ac:dyDescent="0.3">
      <c r="M8" s="27"/>
      <c r="N8" s="27"/>
      <c r="O8" s="27"/>
      <c r="P8" s="27"/>
      <c r="Q8" s="27"/>
      <c r="R8" s="27"/>
      <c r="S8" s="27"/>
      <c r="T8" s="27"/>
    </row>
    <row r="9" spans="2:22" x14ac:dyDescent="0.3">
      <c r="M9" s="27"/>
      <c r="N9" s="27"/>
      <c r="O9" s="27"/>
      <c r="P9" s="27"/>
      <c r="Q9" s="27"/>
      <c r="R9" s="27"/>
      <c r="S9" s="27"/>
      <c r="T9" s="27"/>
    </row>
    <row r="10" spans="2:22" x14ac:dyDescent="0.3">
      <c r="M10" s="27"/>
      <c r="N10" s="27"/>
      <c r="O10" s="27"/>
      <c r="P10" s="27"/>
      <c r="Q10" s="27"/>
      <c r="R10" s="27"/>
      <c r="S10" s="27"/>
      <c r="T10" s="27"/>
    </row>
    <row r="11" spans="2:22" x14ac:dyDescent="0.3">
      <c r="M11" s="27"/>
      <c r="N11" s="27"/>
      <c r="O11" s="27"/>
      <c r="P11" s="27"/>
      <c r="Q11" s="27"/>
      <c r="R11" s="27"/>
      <c r="S11" s="27"/>
      <c r="T11" s="27"/>
    </row>
    <row r="12" spans="2:22" x14ac:dyDescent="0.3">
      <c r="M12" s="27"/>
      <c r="N12" s="27"/>
      <c r="O12" s="27"/>
      <c r="P12" s="27"/>
      <c r="Q12" s="27"/>
      <c r="R12" s="27"/>
      <c r="S12" s="27"/>
      <c r="T12" s="27"/>
    </row>
    <row r="13" spans="2:22" x14ac:dyDescent="0.3">
      <c r="M13" s="27"/>
      <c r="N13" s="27"/>
      <c r="O13" s="27"/>
      <c r="P13" s="27"/>
      <c r="Q13" s="27"/>
      <c r="R13" s="27"/>
      <c r="S13" s="27"/>
      <c r="T13" s="27"/>
    </row>
    <row r="14" spans="2:22" x14ac:dyDescent="0.3">
      <c r="M14" s="27"/>
      <c r="N14" s="27"/>
      <c r="O14" s="27"/>
      <c r="P14" s="27"/>
      <c r="Q14" s="27"/>
      <c r="R14" s="27"/>
      <c r="S14" s="27"/>
      <c r="T14" s="27"/>
    </row>
    <row r="15" spans="2:22" x14ac:dyDescent="0.3">
      <c r="M15" s="27"/>
      <c r="N15" s="27"/>
      <c r="O15" s="27"/>
      <c r="P15" s="27"/>
      <c r="Q15" s="27"/>
      <c r="R15" s="27"/>
      <c r="S15" s="27"/>
      <c r="T15" s="27"/>
    </row>
    <row r="16" spans="2:22" x14ac:dyDescent="0.3">
      <c r="M16" s="27"/>
      <c r="N16" s="27"/>
      <c r="O16" s="27"/>
      <c r="P16" s="27"/>
      <c r="Q16" s="27"/>
      <c r="R16" s="27"/>
      <c r="S16" s="27"/>
      <c r="T16" s="27"/>
    </row>
    <row r="17" spans="13:20" ht="16.5" customHeight="1" x14ac:dyDescent="0.3">
      <c r="M17" s="27"/>
      <c r="N17" s="27"/>
      <c r="O17" s="27"/>
      <c r="P17" s="27"/>
      <c r="Q17" s="27"/>
      <c r="R17" s="27"/>
      <c r="S17" s="27"/>
      <c r="T17" s="27"/>
    </row>
    <row r="18" spans="13:20" ht="16.5" customHeight="1" x14ac:dyDescent="0.3">
      <c r="M18" s="27"/>
      <c r="N18" s="27"/>
      <c r="O18" s="27"/>
      <c r="P18" s="27"/>
      <c r="Q18" s="27"/>
      <c r="R18" s="27"/>
      <c r="S18" s="27"/>
      <c r="T18" s="27"/>
    </row>
    <row r="19" spans="13:20" ht="20.25" customHeight="1" x14ac:dyDescent="0.3">
      <c r="M19" s="27"/>
      <c r="N19" s="27"/>
      <c r="O19" s="27"/>
      <c r="P19" s="27"/>
      <c r="Q19" s="27"/>
      <c r="R19" s="27"/>
      <c r="S19" s="27"/>
      <c r="T19" s="27"/>
    </row>
    <row r="20" spans="13:20" x14ac:dyDescent="0.3">
      <c r="M20" s="27"/>
      <c r="N20" s="27"/>
      <c r="O20" s="27"/>
      <c r="P20" s="27"/>
      <c r="Q20" s="27"/>
      <c r="R20" s="27"/>
      <c r="S20" s="27"/>
      <c r="T20" s="27"/>
    </row>
    <row r="21" spans="13:20" x14ac:dyDescent="0.3">
      <c r="M21" s="27"/>
      <c r="N21" s="27"/>
      <c r="O21" s="27"/>
      <c r="P21" s="27"/>
      <c r="Q21" s="27"/>
      <c r="R21" s="27"/>
      <c r="S21" s="27"/>
      <c r="T21" s="27"/>
    </row>
    <row r="22" spans="13:20" x14ac:dyDescent="0.3">
      <c r="M22" s="27"/>
      <c r="N22" s="27"/>
      <c r="O22" s="27"/>
      <c r="P22" s="27"/>
      <c r="Q22" s="27"/>
      <c r="R22" s="27"/>
      <c r="S22" s="27"/>
      <c r="T22" s="27"/>
    </row>
    <row r="23" spans="13:20" x14ac:dyDescent="0.3">
      <c r="M23" s="27"/>
      <c r="N23" s="27"/>
      <c r="O23" s="27"/>
      <c r="P23" s="27"/>
      <c r="Q23" s="27"/>
      <c r="R23" s="27"/>
      <c r="S23" s="27"/>
      <c r="T23" s="27"/>
    </row>
    <row r="32" spans="13:20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</sheetData>
  <mergeCells count="10">
    <mergeCell ref="B1:V1"/>
    <mergeCell ref="B3:K4"/>
    <mergeCell ref="M3:T23"/>
    <mergeCell ref="B5:B6"/>
    <mergeCell ref="C5:C6"/>
    <mergeCell ref="D5:D6"/>
    <mergeCell ref="E5:H5"/>
    <mergeCell ref="I5:I6"/>
    <mergeCell ref="J5:J6"/>
    <mergeCell ref="K5:K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생활재료</vt:lpstr>
      <vt:lpstr>물약</vt:lpstr>
      <vt:lpstr>폭탄</vt:lpstr>
      <vt:lpstr>수류탄</vt:lpstr>
      <vt:lpstr>로브</vt:lpstr>
      <vt:lpstr>기타</vt:lpstr>
      <vt:lpstr>요리</vt:lpstr>
      <vt:lpstr>오레하</vt:lpstr>
      <vt:lpstr>커스텀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2021-04-22T00:25:55Z</dcterms:created>
  <dcterms:modified xsi:type="dcterms:W3CDTF">2022-10-17T03:47:40Z</dcterms:modified>
</cp:coreProperties>
</file>